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oldry\Google Drive\PeopleForBikes\Street Improvement Project\Templates\Final\"/>
    </mc:Choice>
  </mc:AlternateContent>
  <bookViews>
    <workbookView xWindow="0" yWindow="0" windowWidth="28800" windowHeight="12120"/>
  </bookViews>
  <sheets>
    <sheet name="Instructions" sheetId="3" r:id="rId1"/>
    <sheet name="Data" sheetId="1" r:id="rId2"/>
    <sheet name="Tables and Graph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V89" i="2" l="1"/>
  <c r="W89" i="2"/>
  <c r="V90" i="2"/>
  <c r="W90" i="2"/>
  <c r="V91" i="2"/>
  <c r="W91" i="2"/>
  <c r="U91" i="2"/>
  <c r="U90" i="2"/>
  <c r="U89" i="2"/>
  <c r="S89" i="2"/>
  <c r="T89" i="2"/>
  <c r="S90" i="2"/>
  <c r="T90" i="2"/>
  <c r="S91" i="2"/>
  <c r="T91" i="2"/>
  <c r="R91" i="2"/>
  <c r="R90" i="2"/>
  <c r="R89" i="2"/>
  <c r="V88" i="2"/>
  <c r="W88" i="2"/>
  <c r="U88" i="2"/>
  <c r="S88" i="2"/>
  <c r="T88" i="2"/>
  <c r="R88" i="2"/>
  <c r="Q87" i="2"/>
  <c r="N89" i="2"/>
  <c r="O89" i="2"/>
  <c r="N90" i="2"/>
  <c r="O90" i="2"/>
  <c r="N91" i="2"/>
  <c r="O91" i="2"/>
  <c r="M91" i="2"/>
  <c r="M90" i="2"/>
  <c r="M89" i="2"/>
  <c r="K89" i="2"/>
  <c r="L89" i="2"/>
  <c r="K90" i="2"/>
  <c r="L90" i="2"/>
  <c r="K91" i="2"/>
  <c r="L91" i="2"/>
  <c r="J90" i="2"/>
  <c r="J89" i="2"/>
  <c r="N88" i="2"/>
  <c r="O88" i="2"/>
  <c r="M88" i="2"/>
  <c r="K88" i="2"/>
  <c r="L88" i="2"/>
  <c r="J88" i="2"/>
  <c r="I87" i="2"/>
  <c r="F89" i="2"/>
  <c r="G89" i="2"/>
  <c r="F90" i="2"/>
  <c r="G90" i="2"/>
  <c r="F91" i="2"/>
  <c r="G91" i="2"/>
  <c r="E91" i="2"/>
  <c r="E90" i="2"/>
  <c r="E89" i="2"/>
  <c r="C89" i="2"/>
  <c r="D89" i="2"/>
  <c r="C90" i="2"/>
  <c r="D90" i="2"/>
  <c r="C91" i="2"/>
  <c r="D91" i="2"/>
  <c r="B91" i="2"/>
  <c r="B90" i="2"/>
  <c r="B89" i="2"/>
  <c r="F88" i="2"/>
  <c r="G88" i="2"/>
  <c r="E88" i="2"/>
  <c r="C88" i="2"/>
  <c r="D88" i="2"/>
  <c r="B88" i="2"/>
  <c r="A87" i="2"/>
  <c r="V66" i="2"/>
  <c r="W66" i="2"/>
  <c r="V67" i="2"/>
  <c r="W67" i="2"/>
  <c r="V68" i="2"/>
  <c r="W68" i="2"/>
  <c r="U68" i="2"/>
  <c r="U67" i="2"/>
  <c r="U66" i="2"/>
  <c r="S66" i="2"/>
  <c r="T66" i="2"/>
  <c r="S67" i="2"/>
  <c r="T67" i="2"/>
  <c r="S68" i="2"/>
  <c r="T68" i="2"/>
  <c r="R68" i="2"/>
  <c r="R67" i="2"/>
  <c r="R66" i="2"/>
  <c r="N66" i="2"/>
  <c r="O66" i="2"/>
  <c r="N67" i="2"/>
  <c r="O67" i="2"/>
  <c r="N68" i="2"/>
  <c r="O68" i="2"/>
  <c r="M68" i="2"/>
  <c r="M67" i="2"/>
  <c r="M66" i="2"/>
  <c r="K66" i="2"/>
  <c r="L66" i="2"/>
  <c r="K67" i="2"/>
  <c r="L67" i="2"/>
  <c r="K68" i="2"/>
  <c r="L68" i="2"/>
  <c r="J68" i="2"/>
  <c r="J67" i="2"/>
  <c r="J66" i="2"/>
  <c r="F66" i="2"/>
  <c r="G66" i="2"/>
  <c r="F67" i="2"/>
  <c r="G67" i="2"/>
  <c r="F68" i="2"/>
  <c r="G68" i="2"/>
  <c r="E68" i="2"/>
  <c r="E67" i="2"/>
  <c r="E66" i="2"/>
  <c r="C66" i="2"/>
  <c r="D66" i="2"/>
  <c r="C67" i="2"/>
  <c r="D67" i="2"/>
  <c r="C68" i="2"/>
  <c r="D68" i="2"/>
  <c r="B68" i="2"/>
  <c r="B67" i="2"/>
  <c r="B66" i="2"/>
  <c r="V41" i="2"/>
  <c r="W41" i="2"/>
  <c r="U41" i="2"/>
  <c r="S41" i="2"/>
  <c r="T41" i="2"/>
  <c r="R41" i="2"/>
  <c r="N41" i="2"/>
  <c r="O41" i="2"/>
  <c r="M41" i="2"/>
  <c r="K41" i="2"/>
  <c r="L41" i="2"/>
  <c r="J41" i="2"/>
  <c r="F41" i="2"/>
  <c r="G41" i="2"/>
  <c r="E41" i="2"/>
  <c r="C41" i="2"/>
  <c r="D41" i="2"/>
  <c r="B41" i="2"/>
  <c r="V65" i="2"/>
  <c r="W65" i="2"/>
  <c r="U65" i="2"/>
  <c r="S65" i="2"/>
  <c r="T65" i="2"/>
  <c r="R65" i="2"/>
  <c r="N65" i="2"/>
  <c r="O65" i="2"/>
  <c r="M65" i="2"/>
  <c r="K65" i="2"/>
  <c r="L65" i="2"/>
  <c r="J65" i="2"/>
  <c r="F65" i="2"/>
  <c r="G65" i="2"/>
  <c r="E65" i="2"/>
  <c r="C65" i="2"/>
  <c r="D65" i="2"/>
  <c r="B65" i="2"/>
  <c r="Q64" i="2"/>
  <c r="I64" i="2"/>
  <c r="A64" i="2"/>
  <c r="Q40" i="2"/>
  <c r="I40" i="2"/>
  <c r="A40" i="2"/>
  <c r="V42" i="2"/>
  <c r="W42" i="2"/>
  <c r="V43" i="2"/>
  <c r="W43" i="2"/>
  <c r="V44" i="2"/>
  <c r="W44" i="2"/>
  <c r="U44" i="2"/>
  <c r="U43" i="2"/>
  <c r="U42" i="2"/>
  <c r="S42" i="2"/>
  <c r="T42" i="2"/>
  <c r="S43" i="2"/>
  <c r="T43" i="2"/>
  <c r="S44" i="2"/>
  <c r="T44" i="2"/>
  <c r="R44" i="2"/>
  <c r="R43" i="2"/>
  <c r="R42" i="2"/>
  <c r="N42" i="2"/>
  <c r="O42" i="2"/>
  <c r="N43" i="2"/>
  <c r="O43" i="2"/>
  <c r="N44" i="2"/>
  <c r="O44" i="2"/>
  <c r="M44" i="2"/>
  <c r="M43" i="2"/>
  <c r="M42" i="2"/>
  <c r="K42" i="2"/>
  <c r="L42" i="2"/>
  <c r="K43" i="2"/>
  <c r="L43" i="2"/>
  <c r="K44" i="2"/>
  <c r="L44" i="2"/>
  <c r="J44" i="2"/>
  <c r="J43" i="2"/>
  <c r="J42" i="2"/>
  <c r="F42" i="2"/>
  <c r="G42" i="2"/>
  <c r="F43" i="2"/>
  <c r="G43" i="2"/>
  <c r="F44" i="2"/>
  <c r="G44" i="2"/>
  <c r="E44" i="2"/>
  <c r="E43" i="2"/>
  <c r="E42" i="2"/>
  <c r="C42" i="2"/>
  <c r="D42" i="2"/>
  <c r="C43" i="2"/>
  <c r="D43" i="2"/>
  <c r="C44" i="2"/>
  <c r="D44" i="2"/>
  <c r="B44" i="2"/>
  <c r="B43" i="2"/>
  <c r="B42" i="2"/>
  <c r="V18" i="2"/>
  <c r="W18" i="2"/>
  <c r="V19" i="2"/>
  <c r="W19" i="2"/>
  <c r="V20" i="2"/>
  <c r="W20" i="2"/>
  <c r="U20" i="2"/>
  <c r="U19" i="2"/>
  <c r="U18" i="2"/>
  <c r="S18" i="2"/>
  <c r="T18" i="2"/>
  <c r="S19" i="2"/>
  <c r="T19" i="2"/>
  <c r="S20" i="2"/>
  <c r="T20" i="2"/>
  <c r="R20" i="2"/>
  <c r="R19" i="2"/>
  <c r="R18" i="2"/>
  <c r="N18" i="2"/>
  <c r="O18" i="2"/>
  <c r="N19" i="2"/>
  <c r="O19" i="2"/>
  <c r="N20" i="2"/>
  <c r="O20" i="2"/>
  <c r="M20" i="2"/>
  <c r="M19" i="2"/>
  <c r="M18" i="2"/>
  <c r="K19" i="2"/>
  <c r="L19" i="2"/>
  <c r="J19" i="2"/>
  <c r="K18" i="2"/>
  <c r="L18" i="2"/>
  <c r="K20" i="2"/>
  <c r="L20" i="2"/>
  <c r="J20" i="2"/>
  <c r="J18" i="2"/>
  <c r="V17" i="2"/>
  <c r="W17" i="2"/>
  <c r="U17" i="2"/>
  <c r="S17" i="2"/>
  <c r="T17" i="2"/>
  <c r="R17" i="2"/>
  <c r="N17" i="2"/>
  <c r="O17" i="2"/>
  <c r="M17" i="2"/>
  <c r="K17" i="2"/>
  <c r="L17" i="2"/>
  <c r="J17" i="2"/>
  <c r="Q16" i="2"/>
  <c r="I16" i="2"/>
  <c r="A48" i="1"/>
  <c r="A46" i="1"/>
  <c r="A44" i="1"/>
  <c r="A36" i="1"/>
  <c r="A34" i="1"/>
  <c r="A32" i="1"/>
  <c r="A24" i="1"/>
  <c r="A22" i="1"/>
  <c r="A20" i="1"/>
  <c r="A16" i="2"/>
  <c r="A12" i="1"/>
  <c r="A10" i="1"/>
  <c r="A8" i="1"/>
  <c r="F20" i="2"/>
  <c r="G20" i="2"/>
  <c r="E20" i="2"/>
  <c r="C20" i="2"/>
  <c r="D20" i="2"/>
  <c r="B20" i="2"/>
  <c r="F18" i="2"/>
  <c r="G18" i="2"/>
  <c r="F19" i="2"/>
  <c r="G19" i="2"/>
  <c r="E19" i="2"/>
  <c r="E18" i="2"/>
  <c r="C18" i="2"/>
  <c r="D18" i="2"/>
  <c r="C19" i="2"/>
  <c r="D19" i="2"/>
  <c r="B19" i="2"/>
  <c r="B18" i="2"/>
  <c r="B13" i="2"/>
  <c r="H49" i="1"/>
  <c r="G49" i="1"/>
  <c r="F49" i="1"/>
  <c r="D49" i="1"/>
  <c r="E49" i="1" s="1"/>
  <c r="K13" i="2" s="1"/>
  <c r="C49" i="1"/>
  <c r="J91" i="2"/>
  <c r="H37" i="1"/>
  <c r="G37" i="1"/>
  <c r="F37" i="1"/>
  <c r="D37" i="1"/>
  <c r="C37" i="1"/>
  <c r="E37" i="1" s="1"/>
  <c r="H13" i="2" s="1"/>
  <c r="B37" i="1"/>
  <c r="H25" i="1"/>
  <c r="G25" i="1"/>
  <c r="F25" i="1"/>
  <c r="I25" i="1" s="1"/>
  <c r="D25" i="1"/>
  <c r="C25" i="1"/>
  <c r="B25" i="1"/>
  <c r="E25" i="1" s="1"/>
  <c r="E13" i="2" s="1"/>
  <c r="I13" i="1"/>
  <c r="C13" i="2" s="1"/>
  <c r="E13" i="1"/>
  <c r="F17" i="2"/>
  <c r="G17" i="2"/>
  <c r="E17" i="2"/>
  <c r="C17" i="2"/>
  <c r="D17" i="2"/>
  <c r="B17" i="2"/>
  <c r="I45" i="1"/>
  <c r="L11" i="2" s="1"/>
  <c r="E44" i="1"/>
  <c r="E43" i="1"/>
  <c r="K11" i="2" s="1"/>
  <c r="I44" i="1"/>
  <c r="L12" i="2" s="1"/>
  <c r="I46" i="1"/>
  <c r="F6" i="2" s="1"/>
  <c r="I47" i="1"/>
  <c r="I48" i="1"/>
  <c r="I43" i="1"/>
  <c r="F5" i="2" s="1"/>
  <c r="E46" i="1"/>
  <c r="E47" i="1"/>
  <c r="E48" i="1"/>
  <c r="E45" i="1"/>
  <c r="E34" i="1"/>
  <c r="E33" i="1"/>
  <c r="E31" i="1"/>
  <c r="E32" i="1"/>
  <c r="E22" i="1"/>
  <c r="E21" i="1"/>
  <c r="E20" i="1"/>
  <c r="E19" i="1"/>
  <c r="E11" i="1"/>
  <c r="B11" i="2" s="1"/>
  <c r="E10" i="1"/>
  <c r="I12" i="1"/>
  <c r="I11" i="1"/>
  <c r="I10" i="1"/>
  <c r="C6" i="2" s="1"/>
  <c r="I9" i="1"/>
  <c r="I8" i="1"/>
  <c r="C12" i="2" s="1"/>
  <c r="I7" i="1"/>
  <c r="C11" i="2" s="1"/>
  <c r="E8" i="1"/>
  <c r="B12" i="2" s="1"/>
  <c r="E9" i="1"/>
  <c r="E12" i="1"/>
  <c r="E7" i="1"/>
  <c r="K12" i="2" l="1"/>
  <c r="D7" i="2"/>
  <c r="F13" i="2"/>
  <c r="G13" i="2" s="1"/>
  <c r="D11" i="2"/>
  <c r="C7" i="2"/>
  <c r="C5" i="2"/>
  <c r="I37" i="1"/>
  <c r="I49" i="1"/>
  <c r="M12" i="2"/>
  <c r="D13" i="2"/>
  <c r="D12" i="2"/>
  <c r="M11" i="2"/>
  <c r="I20" i="1"/>
  <c r="I19" i="1"/>
  <c r="I21" i="1"/>
  <c r="I32" i="1"/>
  <c r="I22" i="1"/>
  <c r="I31" i="1"/>
  <c r="I34" i="1"/>
  <c r="E24" i="1"/>
  <c r="E12" i="2" s="1"/>
  <c r="E23" i="1"/>
  <c r="E11" i="2" s="1"/>
  <c r="I11" i="2" l="1"/>
  <c r="F7" i="2"/>
  <c r="L13" i="2"/>
  <c r="M13" i="2" s="1"/>
  <c r="I13" i="2"/>
  <c r="J13" i="2" s="1"/>
  <c r="E7" i="2"/>
  <c r="B7" i="2" s="1"/>
  <c r="I35" i="1"/>
  <c r="E5" i="2" s="1"/>
  <c r="E35" i="1"/>
  <c r="H11" i="2" s="1"/>
  <c r="J11" i="2" l="1"/>
  <c r="E36" i="1"/>
  <c r="H12" i="2" s="1"/>
  <c r="I23" i="1"/>
  <c r="I24" i="1"/>
  <c r="F12" i="2" l="1"/>
  <c r="G12" i="2" s="1"/>
  <c r="D6" i="2"/>
  <c r="D5" i="2"/>
  <c r="B5" i="2" s="1"/>
  <c r="F11" i="2"/>
  <c r="G11" i="2" s="1"/>
  <c r="I36" i="1"/>
  <c r="E6" i="2" l="1"/>
  <c r="B6" i="2" s="1"/>
  <c r="I12" i="2"/>
  <c r="J12" i="2" s="1"/>
</calcChain>
</file>

<file path=xl/sharedStrings.xml><?xml version="1.0" encoding="utf-8"?>
<sst xmlns="http://schemas.openxmlformats.org/spreadsheetml/2006/main" count="136" uniqueCount="42">
  <si>
    <t>Baseline</t>
  </si>
  <si>
    <t>Growth</t>
  </si>
  <si>
    <t>average</t>
  </si>
  <si>
    <t>Post-Implementation</t>
  </si>
  <si>
    <t>Industry: Retail</t>
  </si>
  <si>
    <t>Measure: LEHD</t>
  </si>
  <si>
    <t>Measure: Sales Tax</t>
  </si>
  <si>
    <t>Measure: QCEW - Wages</t>
  </si>
  <si>
    <t>Measure: QCEW - Employment</t>
  </si>
  <si>
    <t>Project corridor</t>
  </si>
  <si>
    <t>Comparison corridor</t>
  </si>
  <si>
    <t>Average change for Project Corridors</t>
  </si>
  <si>
    <t>Average change for Comparison Corridors</t>
  </si>
  <si>
    <t>LEHD</t>
  </si>
  <si>
    <t>Sales Tax</t>
  </si>
  <si>
    <t>QCEW - Wages</t>
  </si>
  <si>
    <t>QCEW - Employment</t>
  </si>
  <si>
    <t>Total</t>
  </si>
  <si>
    <t>Difference</t>
  </si>
  <si>
    <t>Post-Implementation Change</t>
  </si>
  <si>
    <t>Average change for City</t>
  </si>
  <si>
    <t>Post Project Growth</t>
  </si>
  <si>
    <t>Pre Project Growth</t>
  </si>
  <si>
    <t>Pre to Post Change</t>
  </si>
  <si>
    <t>City</t>
  </si>
  <si>
    <t>Enter City Name</t>
  </si>
  <si>
    <t>Enter Corridor Name #1</t>
  </si>
  <si>
    <t>Enter Corridor Name #2</t>
  </si>
  <si>
    <t>Enter Corridor Name #3</t>
  </si>
  <si>
    <t xml:space="preserve"> </t>
  </si>
  <si>
    <t>Measure: QCEW Wages</t>
  </si>
  <si>
    <t>Measure: QCEW Employment</t>
  </si>
  <si>
    <t>Step 1: Collect relevant data (e.g., LEHD, Sales Tax, QCEW). For details on each of those data sets including obtaining and formatting the data, consult the Streets Improvement Study Guidebook</t>
  </si>
  <si>
    <t>Step 2: Aggregate the data to the corridor level - compute separate estimates for each project and comparison corridor</t>
  </si>
  <si>
    <t>Step 4: Use the tables and graphs provided to examine changes in key economic indicators and to tell the story (see "Tables and Graphs" tab)</t>
  </si>
  <si>
    <t>Pre-Improvement Year 1</t>
  </si>
  <si>
    <t>Pre-Improvement Year 2</t>
  </si>
  <si>
    <t>Pre-Improvement Year 3</t>
  </si>
  <si>
    <t>Post-Improvement Year 1</t>
  </si>
  <si>
    <t>Post-Improvement Year 2</t>
  </si>
  <si>
    <t>Post-Improvement Year 3</t>
  </si>
  <si>
    <r>
      <t xml:space="preserve">Step 3: Enter the data on the "Data" tab of this workbook in the cells </t>
    </r>
    <r>
      <rPr>
        <b/>
        <sz val="11"/>
        <color theme="1"/>
        <rFont val="Calibri"/>
        <family val="2"/>
        <scheme val="minor"/>
      </rPr>
      <t>highlighted in yellow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</si>
</sst>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/>
    <xf numFmtId="0" fontId="0" fillId="0" borderId="0" xfId="0" applyBorder="1"/>
    <xf numFmtId="0" fontId="0" fillId="0" borderId="0" xfId="0" applyFill="1"/>
    <xf numFmtId="0" fontId="0" fillId="4" borderId="0" xfId="0" applyFill="1"/>
    <xf numFmtId="44" fontId="0" fillId="0" borderId="0" xfId="1" applyFont="1"/>
    <xf numFmtId="1" fontId="0" fillId="0" borderId="0" xfId="1" applyNumberFormat="1" applyFont="1"/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10" fontId="0" fillId="0" borderId="0" xfId="0" applyNumberFormat="1" applyProtection="1"/>
    <xf numFmtId="0" fontId="0" fillId="3" borderId="1" xfId="0" applyFill="1" applyBorder="1" applyProtection="1"/>
    <xf numFmtId="10" fontId="0" fillId="0" borderId="1" xfId="2" applyNumberFormat="1" applyFont="1" applyBorder="1" applyProtection="1"/>
    <xf numFmtId="0" fontId="0" fillId="2" borderId="1" xfId="0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0" fontId="0" fillId="0" borderId="0" xfId="0" applyNumberFormat="1" applyAlignment="1" applyProtection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Retail Employment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Graphs'!$A$18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Graphs'!$B$17:$G$17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Graphs'!$B$18:$G$18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Graphs'!$A$19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Graphs'!$B$17:$G$17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Graphs'!$B$19:$G$19</c:f>
              <c:numCache>
                <c:formatCode>General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21</c:v>
                </c:pt>
                <c:pt idx="5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Graphs'!$A$20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Graphs'!$B$17:$G$17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Graphs'!$B$20:$G$20</c:f>
              <c:numCache>
                <c:formatCode>General</c:formatCode>
                <c:ptCount val="6"/>
                <c:pt idx="0">
                  <c:v>205</c:v>
                </c:pt>
                <c:pt idx="1">
                  <c:v>213</c:v>
                </c:pt>
                <c:pt idx="2">
                  <c:v>212</c:v>
                </c:pt>
                <c:pt idx="3">
                  <c:v>216</c:v>
                </c:pt>
                <c:pt idx="4">
                  <c:v>212</c:v>
                </c:pt>
                <c:pt idx="5">
                  <c:v>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09344"/>
        <c:axId val="222458528"/>
      </c:lineChart>
      <c:catAx>
        <c:axId val="2208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458528"/>
        <c:crosses val="autoZero"/>
        <c:auto val="1"/>
        <c:lblAlgn val="ctr"/>
        <c:lblOffset val="100"/>
        <c:noMultiLvlLbl val="0"/>
      </c:catAx>
      <c:valAx>
        <c:axId val="222458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0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QCEW Employment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Graphs'!$A$89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Graphs'!$B$88:$G$88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Graphs'!$B$89:$G$89</c:f>
              <c:numCache>
                <c:formatCode>0</c:formatCode>
                <c:ptCount val="6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Graphs'!$A$90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Graphs'!$B$88:$G$88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Graphs'!$B$90:$G$90</c:f>
              <c:numCache>
                <c:formatCode>0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21</c:v>
                </c:pt>
                <c:pt idx="5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Graphs'!$A$91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Graphs'!$B$88:$G$88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Graphs'!$B$91:$G$91</c:f>
              <c:numCache>
                <c:formatCode>0</c:formatCode>
                <c:ptCount val="6"/>
                <c:pt idx="0">
                  <c:v>52</c:v>
                </c:pt>
                <c:pt idx="1">
                  <c:v>47.5</c:v>
                </c:pt>
                <c:pt idx="2">
                  <c:v>48.5</c:v>
                </c:pt>
                <c:pt idx="3">
                  <c:v>50.5</c:v>
                </c:pt>
                <c:pt idx="4">
                  <c:v>56.5</c:v>
                </c:pt>
                <c:pt idx="5">
                  <c:v>59.666666666666664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29192"/>
        <c:axId val="227329584"/>
      </c:lineChart>
      <c:catAx>
        <c:axId val="22732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29584"/>
        <c:crosses val="autoZero"/>
        <c:auto val="1"/>
        <c:lblAlgn val="ctr"/>
        <c:lblOffset val="100"/>
        <c:noMultiLvlLbl val="0"/>
      </c:catAx>
      <c:valAx>
        <c:axId val="22732958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2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QCEW Employment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Graphs'!$I$89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Graphs'!$J$88:$O$88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Graphs'!$J$89:$O$89</c:f>
              <c:numCache>
                <c:formatCode>0</c:formatCode>
                <c:ptCount val="6"/>
                <c:pt idx="0">
                  <c:v>53</c:v>
                </c:pt>
                <c:pt idx="1">
                  <c:v>105</c:v>
                </c:pt>
                <c:pt idx="2">
                  <c:v>106</c:v>
                </c:pt>
                <c:pt idx="3">
                  <c:v>108</c:v>
                </c:pt>
                <c:pt idx="4">
                  <c:v>122</c:v>
                </c:pt>
                <c:pt idx="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Graphs'!$I$90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Graphs'!$J$88:$O$88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Graphs'!$J$90:$O$90</c:f>
              <c:numCache>
                <c:formatCode>0</c:formatCode>
                <c:ptCount val="6"/>
                <c:pt idx="0">
                  <c:v>115</c:v>
                </c:pt>
                <c:pt idx="1">
                  <c:v>107</c:v>
                </c:pt>
                <c:pt idx="2">
                  <c:v>108</c:v>
                </c:pt>
                <c:pt idx="3">
                  <c:v>110</c:v>
                </c:pt>
                <c:pt idx="4">
                  <c:v>122</c:v>
                </c:pt>
                <c:pt idx="5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Graphs'!$I$91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Graphs'!$J$88:$O$88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Graphs'!$J$91:$O$91</c:f>
              <c:numCache>
                <c:formatCode>0</c:formatCode>
                <c:ptCount val="6"/>
                <c:pt idx="0">
                  <c:v>52</c:v>
                </c:pt>
                <c:pt idx="1">
                  <c:v>47.5</c:v>
                </c:pt>
                <c:pt idx="2">
                  <c:v>48.5</c:v>
                </c:pt>
                <c:pt idx="3">
                  <c:v>50.5</c:v>
                </c:pt>
                <c:pt idx="4">
                  <c:v>56.5</c:v>
                </c:pt>
                <c:pt idx="5">
                  <c:v>59.666666666666664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30760"/>
        <c:axId val="227331152"/>
      </c:lineChart>
      <c:catAx>
        <c:axId val="22733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31152"/>
        <c:crosses val="autoZero"/>
        <c:auto val="1"/>
        <c:lblAlgn val="ctr"/>
        <c:lblOffset val="100"/>
        <c:noMultiLvlLbl val="0"/>
      </c:catAx>
      <c:valAx>
        <c:axId val="22733115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3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QCEW Employment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Graphs'!$Q$89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Graphs'!$R$88:$W$88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Graphs'!$R$89:$W$89</c:f>
              <c:numCache>
                <c:formatCode>0</c:formatCode>
                <c:ptCount val="6"/>
                <c:pt idx="0">
                  <c:v>29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Graphs'!$Q$90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Graphs'!$R$88:$W$88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Graphs'!$R$90:$W$90</c:f>
              <c:numCache>
                <c:formatCode>0</c:formatCode>
                <c:ptCount val="6"/>
                <c:pt idx="0">
                  <c:v>32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32</c:v>
                </c:pt>
                <c:pt idx="5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Graphs'!$Q$91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Graphs'!$R$88:$W$88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Graphs'!$R$91:$W$91</c:f>
              <c:numCache>
                <c:formatCode>0</c:formatCode>
                <c:ptCount val="6"/>
                <c:pt idx="0">
                  <c:v>52</c:v>
                </c:pt>
                <c:pt idx="1">
                  <c:v>47.5</c:v>
                </c:pt>
                <c:pt idx="2">
                  <c:v>48.5</c:v>
                </c:pt>
                <c:pt idx="3">
                  <c:v>50.5</c:v>
                </c:pt>
                <c:pt idx="4">
                  <c:v>56.5</c:v>
                </c:pt>
                <c:pt idx="5">
                  <c:v>59.666666666666664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31936"/>
        <c:axId val="227332328"/>
      </c:lineChart>
      <c:catAx>
        <c:axId val="2273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32328"/>
        <c:crosses val="autoZero"/>
        <c:auto val="1"/>
        <c:lblAlgn val="ctr"/>
        <c:lblOffset val="100"/>
        <c:noMultiLvlLbl val="0"/>
      </c:catAx>
      <c:valAx>
        <c:axId val="22733232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3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Retail Employment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Graphs'!$I$18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Graphs'!$J$17:$O$17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Graphs'!$J$18:$O$18</c:f>
              <c:numCache>
                <c:formatCode>General</c:formatCode>
                <c:ptCount val="6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108</c:v>
                </c:pt>
                <c:pt idx="4">
                  <c:v>122</c:v>
                </c:pt>
                <c:pt idx="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Graphs'!$I$19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Graphs'!$J$17:$O$17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Graphs'!$J$19:$O$19</c:f>
              <c:numCache>
                <c:formatCode>General</c:formatCode>
                <c:ptCount val="6"/>
                <c:pt idx="0">
                  <c:v>106</c:v>
                </c:pt>
                <c:pt idx="1">
                  <c:v>107</c:v>
                </c:pt>
                <c:pt idx="2">
                  <c:v>108</c:v>
                </c:pt>
                <c:pt idx="3">
                  <c:v>115</c:v>
                </c:pt>
                <c:pt idx="4">
                  <c:v>122</c:v>
                </c:pt>
                <c:pt idx="5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Graphs'!$I$20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Graphs'!$J$17:$O$17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Graphs'!$J$20:$O$20</c:f>
              <c:numCache>
                <c:formatCode>General</c:formatCode>
                <c:ptCount val="6"/>
                <c:pt idx="0">
                  <c:v>205</c:v>
                </c:pt>
                <c:pt idx="1">
                  <c:v>213</c:v>
                </c:pt>
                <c:pt idx="2">
                  <c:v>212</c:v>
                </c:pt>
                <c:pt idx="3">
                  <c:v>216</c:v>
                </c:pt>
                <c:pt idx="4">
                  <c:v>212</c:v>
                </c:pt>
                <c:pt idx="5">
                  <c:v>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16312"/>
        <c:axId val="222316704"/>
      </c:lineChart>
      <c:catAx>
        <c:axId val="22231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316704"/>
        <c:crosses val="autoZero"/>
        <c:auto val="1"/>
        <c:lblAlgn val="ctr"/>
        <c:lblOffset val="100"/>
        <c:noMultiLvlLbl val="0"/>
      </c:catAx>
      <c:valAx>
        <c:axId val="22231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31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Retail Employment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Graphs'!$Q$18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Graphs'!$R$17:$W$17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Graphs'!$R$18:$W$18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Graphs'!$Q$19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Graphs'!$R$17:$W$17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Graphs'!$R$19:$W$19</c:f>
              <c:numCache>
                <c:formatCode>General</c:formatCode>
                <c:ptCount val="6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32</c:v>
                </c:pt>
                <c:pt idx="5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Graphs'!$Q$20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Graphs'!$R$17:$W$17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Graphs'!$R$20:$W$20</c:f>
              <c:numCache>
                <c:formatCode>General</c:formatCode>
                <c:ptCount val="6"/>
                <c:pt idx="0">
                  <c:v>205</c:v>
                </c:pt>
                <c:pt idx="1">
                  <c:v>213</c:v>
                </c:pt>
                <c:pt idx="2">
                  <c:v>212</c:v>
                </c:pt>
                <c:pt idx="3">
                  <c:v>216</c:v>
                </c:pt>
                <c:pt idx="4">
                  <c:v>212</c:v>
                </c:pt>
                <c:pt idx="5">
                  <c:v>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8936"/>
        <c:axId val="226499328"/>
      </c:lineChart>
      <c:catAx>
        <c:axId val="22649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99328"/>
        <c:crosses val="autoZero"/>
        <c:auto val="1"/>
        <c:lblAlgn val="ctr"/>
        <c:lblOffset val="100"/>
        <c:noMultiLvlLbl val="0"/>
      </c:catAx>
      <c:valAx>
        <c:axId val="22649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9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Sales Tax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Graphs'!$A$42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Graphs'!$B$41:$G$41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Graphs'!$B$42:$G$42</c:f>
              <c:numCache>
                <c:formatCode>_("$"* #,##0.00_);_("$"* \(#,##0.00\);_("$"* "-"??_);_(@_)</c:formatCode>
                <c:ptCount val="6"/>
                <c:pt idx="0">
                  <c:v>1641661</c:v>
                </c:pt>
                <c:pt idx="1">
                  <c:v>1442547</c:v>
                </c:pt>
                <c:pt idx="2">
                  <c:v>1627308</c:v>
                </c:pt>
                <c:pt idx="3">
                  <c:v>2127308</c:v>
                </c:pt>
                <c:pt idx="4">
                  <c:v>2659135</c:v>
                </c:pt>
                <c:pt idx="5">
                  <c:v>3411670.2050000001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Graphs'!$A$43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Graphs'!$B$41:$G$41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Graphs'!$B$43:$G$43</c:f>
              <c:numCache>
                <c:formatCode>_("$"* #,##0.00_);_("$"* \(#,##0.00\);_("$"* "-"??_);_(@_)</c:formatCode>
                <c:ptCount val="6"/>
                <c:pt idx="0">
                  <c:v>9433660</c:v>
                </c:pt>
                <c:pt idx="1">
                  <c:v>7548748</c:v>
                </c:pt>
                <c:pt idx="2">
                  <c:v>6310272</c:v>
                </c:pt>
                <c:pt idx="3">
                  <c:v>6810272</c:v>
                </c:pt>
                <c:pt idx="4">
                  <c:v>8512840</c:v>
                </c:pt>
                <c:pt idx="5">
                  <c:v>10322244.142000001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Graphs'!$A$44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Graphs'!$B$41:$G$41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Graphs'!$B$44:$G$44</c:f>
              <c:numCache>
                <c:formatCode>_("$"* #,##0.00_);_("$"* \(#,##0.00\);_("$"* "-"??_);_(@_)</c:formatCode>
                <c:ptCount val="6"/>
                <c:pt idx="0">
                  <c:v>11960142.333333334</c:v>
                </c:pt>
                <c:pt idx="1">
                  <c:v>11432133.666666666</c:v>
                </c:pt>
                <c:pt idx="2">
                  <c:v>11247562</c:v>
                </c:pt>
                <c:pt idx="3">
                  <c:v>11747562</c:v>
                </c:pt>
                <c:pt idx="4">
                  <c:v>14684452.5</c:v>
                </c:pt>
                <c:pt idx="5">
                  <c:v>15585721.504458332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0112"/>
        <c:axId val="226500504"/>
      </c:lineChart>
      <c:catAx>
        <c:axId val="22650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00504"/>
        <c:crosses val="autoZero"/>
        <c:auto val="1"/>
        <c:lblAlgn val="ctr"/>
        <c:lblOffset val="100"/>
        <c:noMultiLvlLbl val="0"/>
      </c:catAx>
      <c:valAx>
        <c:axId val="226500504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0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Sales Tax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Graphs'!$I$42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Graphs'!$J$41:$O$41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Graphs'!$J$42:$O$42</c:f>
              <c:numCache>
                <c:formatCode>_("$"* #,##0.00_);_("$"* \(#,##0.00\);_("$"* "-"??_);_(@_)</c:formatCode>
                <c:ptCount val="6"/>
                <c:pt idx="0">
                  <c:v>3641661</c:v>
                </c:pt>
                <c:pt idx="1">
                  <c:v>3442547</c:v>
                </c:pt>
                <c:pt idx="2">
                  <c:v>3627308</c:v>
                </c:pt>
                <c:pt idx="3">
                  <c:v>4127308</c:v>
                </c:pt>
                <c:pt idx="4">
                  <c:v>5159135</c:v>
                </c:pt>
                <c:pt idx="5">
                  <c:v>6838949.3559999997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Graphs'!$I$43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Graphs'!$J$41:$O$41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Graphs'!$J$43:$O$43</c:f>
              <c:numCache>
                <c:formatCode>_("$"* #,##0.00_);_("$"* \(#,##0.00\);_("$"* "-"??_);_(@_)</c:formatCode>
                <c:ptCount val="6"/>
                <c:pt idx="0">
                  <c:v>19433660</c:v>
                </c:pt>
                <c:pt idx="1">
                  <c:v>17548748</c:v>
                </c:pt>
                <c:pt idx="2">
                  <c:v>16310272</c:v>
                </c:pt>
                <c:pt idx="3">
                  <c:v>16810272</c:v>
                </c:pt>
                <c:pt idx="4">
                  <c:v>21012840</c:v>
                </c:pt>
                <c:pt idx="5">
                  <c:v>22063482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Graphs'!$I$44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Graphs'!$J$41:$O$41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Graphs'!$J$44:$O$44</c:f>
              <c:numCache>
                <c:formatCode>_("$"* #,##0.00_);_("$"* \(#,##0.00\);_("$"* "-"??_);_(@_)</c:formatCode>
                <c:ptCount val="6"/>
                <c:pt idx="0">
                  <c:v>11960142.333333334</c:v>
                </c:pt>
                <c:pt idx="1">
                  <c:v>11432133.666666666</c:v>
                </c:pt>
                <c:pt idx="2">
                  <c:v>11247562</c:v>
                </c:pt>
                <c:pt idx="3">
                  <c:v>11747562</c:v>
                </c:pt>
                <c:pt idx="4">
                  <c:v>14684452.5</c:v>
                </c:pt>
                <c:pt idx="5">
                  <c:v>15585721.504458332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1680"/>
        <c:axId val="226502072"/>
      </c:lineChart>
      <c:catAx>
        <c:axId val="2265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02072"/>
        <c:crosses val="autoZero"/>
        <c:auto val="1"/>
        <c:lblAlgn val="ctr"/>
        <c:lblOffset val="100"/>
        <c:noMultiLvlLbl val="0"/>
      </c:catAx>
      <c:valAx>
        <c:axId val="22650207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Sales Tax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Graphs'!$Q$42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Graphs'!$R$41:$W$41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Graphs'!$R$42:$W$42</c:f>
              <c:numCache>
                <c:formatCode>_("$"* #,##0.00_);_("$"* \(#,##0.00\);_("$"* "-"??_);_(@_)</c:formatCode>
                <c:ptCount val="6"/>
                <c:pt idx="0">
                  <c:v>32876298</c:v>
                </c:pt>
                <c:pt idx="1">
                  <c:v>33376298</c:v>
                </c:pt>
                <c:pt idx="2">
                  <c:v>33876298</c:v>
                </c:pt>
                <c:pt idx="3">
                  <c:v>34376298</c:v>
                </c:pt>
                <c:pt idx="4">
                  <c:v>42970372.5</c:v>
                </c:pt>
                <c:pt idx="5">
                  <c:v>43077798.431249999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Graphs'!$Q$43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Graphs'!$R$41:$W$41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Graphs'!$R$43:$W$43</c:f>
              <c:numCache>
                <c:formatCode>_("$"* #,##0.00_);_("$"* \(#,##0.00\);_("$"* "-"??_);_(@_)</c:formatCode>
                <c:ptCount val="6"/>
                <c:pt idx="0">
                  <c:v>4733914</c:v>
                </c:pt>
                <c:pt idx="1">
                  <c:v>5233914</c:v>
                </c:pt>
                <c:pt idx="2">
                  <c:v>5733914</c:v>
                </c:pt>
                <c:pt idx="3">
                  <c:v>6233914</c:v>
                </c:pt>
                <c:pt idx="4">
                  <c:v>7792392.5</c:v>
                </c:pt>
                <c:pt idx="5">
                  <c:v>7800184.8925000001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Graphs'!$Q$44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Graphs'!$R$41:$W$41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Graphs'!$R$44:$W$44</c:f>
              <c:numCache>
                <c:formatCode>_("$"* #,##0.00_);_("$"* \(#,##0.00\);_("$"* "-"??_);_(@_)</c:formatCode>
                <c:ptCount val="6"/>
                <c:pt idx="0">
                  <c:v>11960142.333333334</c:v>
                </c:pt>
                <c:pt idx="1">
                  <c:v>11432133.666666666</c:v>
                </c:pt>
                <c:pt idx="2">
                  <c:v>11247562</c:v>
                </c:pt>
                <c:pt idx="3">
                  <c:v>11747562</c:v>
                </c:pt>
                <c:pt idx="4">
                  <c:v>14684452.5</c:v>
                </c:pt>
                <c:pt idx="5">
                  <c:v>15585721.504458332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1288"/>
        <c:axId val="227154120"/>
      </c:lineChart>
      <c:catAx>
        <c:axId val="22650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154120"/>
        <c:crosses val="autoZero"/>
        <c:auto val="1"/>
        <c:lblAlgn val="ctr"/>
        <c:lblOffset val="100"/>
        <c:noMultiLvlLbl val="0"/>
      </c:catAx>
      <c:valAx>
        <c:axId val="227154120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0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QCEW Wages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Graphs'!$A$66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Graphs'!$B$65:$G$65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Graphs'!$B$66:$G$66</c:f>
              <c:numCache>
                <c:formatCode>_("$"* #,##0.00_);_("$"* \(#,##0.00\);_("$"* "-"??_);_(@_)</c:formatCode>
                <c:ptCount val="6"/>
                <c:pt idx="0">
                  <c:v>641661</c:v>
                </c:pt>
                <c:pt idx="1">
                  <c:v>609577.94999999995</c:v>
                </c:pt>
                <c:pt idx="2">
                  <c:v>615795.64509000001</c:v>
                </c:pt>
                <c:pt idx="3">
                  <c:v>637594.81092618604</c:v>
                </c:pt>
                <c:pt idx="4">
                  <c:v>796993.51365773252</c:v>
                </c:pt>
                <c:pt idx="5">
                  <c:v>1022542.6780228708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Graphs'!$A$67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Graphs'!$B$65:$G$65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Graphs'!$B$67:$G$67</c:f>
              <c:numCache>
                <c:formatCode>_("$"* #,##0.00_);_("$"* \(#,##0.00\);_("$"* "-"??_);_(@_)</c:formatCode>
                <c:ptCount val="6"/>
                <c:pt idx="0">
                  <c:v>433660</c:v>
                </c:pt>
                <c:pt idx="1">
                  <c:v>416313.59999999998</c:v>
                </c:pt>
                <c:pt idx="2">
                  <c:v>424723.13471999997</c:v>
                </c:pt>
                <c:pt idx="3">
                  <c:v>439758.333689088</c:v>
                </c:pt>
                <c:pt idx="4">
                  <c:v>549697.91711136</c:v>
                </c:pt>
                <c:pt idx="5">
                  <c:v>666536.20939337951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Graphs'!$A$68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Graphs'!$B$65:$G$65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Graphs'!$B$68:$G$68</c:f>
              <c:numCache>
                <c:formatCode>_("$"* #,##0.00_);_("$"* \(#,##0.00\);_("$"* "-"??_);_(@_)</c:formatCode>
                <c:ptCount val="6"/>
                <c:pt idx="0">
                  <c:v>663497.16666666663</c:v>
                </c:pt>
                <c:pt idx="1">
                  <c:v>642414.93799999997</c:v>
                </c:pt>
                <c:pt idx="2">
                  <c:v>654544.46217159997</c:v>
                </c:pt>
                <c:pt idx="3">
                  <c:v>677715.33613247459</c:v>
                </c:pt>
                <c:pt idx="4">
                  <c:v>847144.17016559327</c:v>
                </c:pt>
                <c:pt idx="5">
                  <c:v>967640.83657070098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4904"/>
        <c:axId val="227155296"/>
      </c:lineChart>
      <c:catAx>
        <c:axId val="22715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155296"/>
        <c:crosses val="autoZero"/>
        <c:auto val="1"/>
        <c:lblAlgn val="ctr"/>
        <c:lblOffset val="100"/>
        <c:noMultiLvlLbl val="0"/>
      </c:catAx>
      <c:valAx>
        <c:axId val="227155296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15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QCEW Wages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Graphs'!$I$66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Graphs'!$J$65:$O$65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Graphs'!$J$66:$O$66</c:f>
              <c:numCache>
                <c:formatCode>_("$"* #,##0.00_);_("$"* \(#,##0.00\);_("$"* "-"??_);_(@_)</c:formatCode>
                <c:ptCount val="6"/>
                <c:pt idx="0">
                  <c:v>842547</c:v>
                </c:pt>
                <c:pt idx="1">
                  <c:v>800419.65</c:v>
                </c:pt>
                <c:pt idx="2">
                  <c:v>824592.32342999999</c:v>
                </c:pt>
                <c:pt idx="3">
                  <c:v>853782.891679422</c:v>
                </c:pt>
                <c:pt idx="4">
                  <c:v>1067228.6145992775</c:v>
                </c:pt>
                <c:pt idx="5">
                  <c:v>1414718.2515128022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Graphs'!$I$67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Graphs'!$J$65:$O$65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Graphs'!$J$67:$O$67</c:f>
              <c:numCache>
                <c:formatCode>_("$"* #,##0.00_);_("$"* \(#,##0.00\);_("$"* "-"??_);_(@_)</c:formatCode>
                <c:ptCount val="6"/>
                <c:pt idx="0">
                  <c:v>442547</c:v>
                </c:pt>
                <c:pt idx="1">
                  <c:v>433696.06</c:v>
                </c:pt>
                <c:pt idx="2">
                  <c:v>451130.64161200001</c:v>
                </c:pt>
                <c:pt idx="3">
                  <c:v>467100.66632506478</c:v>
                </c:pt>
                <c:pt idx="4">
                  <c:v>583875.83290633094</c:v>
                </c:pt>
                <c:pt idx="5">
                  <c:v>613069.62455164746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Graphs'!$I$68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Graphs'!$J$65:$O$65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Graphs'!$J$68:$O$68</c:f>
              <c:numCache>
                <c:formatCode>_("$"* #,##0.00_);_("$"* \(#,##0.00\);_("$"* "-"??_);_(@_)</c:formatCode>
                <c:ptCount val="6"/>
                <c:pt idx="0">
                  <c:v>663497.16666666663</c:v>
                </c:pt>
                <c:pt idx="1">
                  <c:v>642414.93799999997</c:v>
                </c:pt>
                <c:pt idx="2">
                  <c:v>654544.46217159997</c:v>
                </c:pt>
                <c:pt idx="3">
                  <c:v>677715.33613247459</c:v>
                </c:pt>
                <c:pt idx="4">
                  <c:v>847144.17016559327</c:v>
                </c:pt>
                <c:pt idx="5">
                  <c:v>967640.83657070098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6080"/>
        <c:axId val="227156472"/>
      </c:lineChart>
      <c:catAx>
        <c:axId val="2271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156472"/>
        <c:crosses val="autoZero"/>
        <c:auto val="1"/>
        <c:lblAlgn val="ctr"/>
        <c:lblOffset val="100"/>
        <c:noMultiLvlLbl val="0"/>
      </c:catAx>
      <c:valAx>
        <c:axId val="22715647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1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QCEW Wages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and Graphs'!$Q$66</c:f>
              <c:strCache>
                <c:ptCount val="1"/>
                <c:pt idx="0">
                  <c:v>Project corridor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'Tables and Graphs'!$R$65:$W$65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Graphs'!$R$66:$W$66</c:f>
              <c:numCache>
                <c:formatCode>_("$"* #,##0.00_);_("$"* \(#,##0.00\);_("$"* "-"??_);_(@_)</c:formatCode>
                <c:ptCount val="6"/>
                <c:pt idx="0">
                  <c:v>939192</c:v>
                </c:pt>
                <c:pt idx="1">
                  <c:v>929800.08</c:v>
                </c:pt>
                <c:pt idx="2">
                  <c:v>939562.98083999997</c:v>
                </c:pt>
                <c:pt idx="3">
                  <c:v>972823.51036173594</c:v>
                </c:pt>
                <c:pt idx="4">
                  <c:v>1216029.3879521699</c:v>
                </c:pt>
                <c:pt idx="5">
                  <c:v>1219069.4614220504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and Graphs'!$Q$67</c:f>
              <c:strCache>
                <c:ptCount val="1"/>
                <c:pt idx="0">
                  <c:v>Comparison corridor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'Tables and Graphs'!$R$65:$W$65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Graphs'!$R$67:$W$67</c:f>
              <c:numCache>
                <c:formatCode>_("$"* #,##0.00_);_("$"* \(#,##0.00\);_("$"* "-"??_);_(@_)</c:formatCode>
                <c:ptCount val="6"/>
                <c:pt idx="0">
                  <c:v>681376</c:v>
                </c:pt>
                <c:pt idx="1">
                  <c:v>664682.28799999994</c:v>
                </c:pt>
                <c:pt idx="2">
                  <c:v>671462.04733759991</c:v>
                </c:pt>
                <c:pt idx="3">
                  <c:v>695231.80381335097</c:v>
                </c:pt>
                <c:pt idx="4">
                  <c:v>869039.75476668868</c:v>
                </c:pt>
                <c:pt idx="5">
                  <c:v>869908.79452145542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and Graphs'!$Q$68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'Tables and Graphs'!$R$65:$W$65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'Tables and Graphs'!$R$68:$W$68</c:f>
              <c:numCache>
                <c:formatCode>_("$"* #,##0.00_);_("$"* \(#,##0.00\);_("$"* "-"??_);_(@_)</c:formatCode>
                <c:ptCount val="6"/>
                <c:pt idx="0">
                  <c:v>663497.16666666663</c:v>
                </c:pt>
                <c:pt idx="1">
                  <c:v>642414.93799999997</c:v>
                </c:pt>
                <c:pt idx="2">
                  <c:v>654544.46217159997</c:v>
                </c:pt>
                <c:pt idx="3">
                  <c:v>677715.33613247459</c:v>
                </c:pt>
                <c:pt idx="4">
                  <c:v>847144.17016559327</c:v>
                </c:pt>
                <c:pt idx="5">
                  <c:v>967640.83657070098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7256"/>
        <c:axId val="227157648"/>
      </c:lineChart>
      <c:catAx>
        <c:axId val="22715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157648"/>
        <c:crosses val="autoZero"/>
        <c:auto val="1"/>
        <c:lblAlgn val="ctr"/>
        <c:lblOffset val="100"/>
        <c:noMultiLvlLbl val="0"/>
      </c:catAx>
      <c:valAx>
        <c:axId val="22715764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15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21</xdr:row>
      <xdr:rowOff>9525</xdr:rowOff>
    </xdr:from>
    <xdr:to>
      <xdr:col>6</xdr:col>
      <xdr:colOff>244602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21</xdr:row>
      <xdr:rowOff>9525</xdr:rowOff>
    </xdr:from>
    <xdr:to>
      <xdr:col>13</xdr:col>
      <xdr:colOff>857250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609600</xdr:colOff>
      <xdr:row>21</xdr:row>
      <xdr:rowOff>9525</xdr:rowOff>
    </xdr:from>
    <xdr:to>
      <xdr:col>21</xdr:col>
      <xdr:colOff>952500</xdr:colOff>
      <xdr:row>36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6</xdr:col>
      <xdr:colOff>339852</xdr:colOff>
      <xdr:row>59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609600</xdr:colOff>
      <xdr:row>45</xdr:row>
      <xdr:rowOff>0</xdr:rowOff>
    </xdr:from>
    <xdr:to>
      <xdr:col>13</xdr:col>
      <xdr:colOff>952500</xdr:colOff>
      <xdr:row>59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704850</xdr:colOff>
      <xdr:row>45</xdr:row>
      <xdr:rowOff>0</xdr:rowOff>
    </xdr:from>
    <xdr:to>
      <xdr:col>22</xdr:col>
      <xdr:colOff>28575</xdr:colOff>
      <xdr:row>59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6</xdr:col>
      <xdr:colOff>339852</xdr:colOff>
      <xdr:row>83</xdr:row>
      <xdr:rowOff>180975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609600</xdr:colOff>
      <xdr:row>69</xdr:row>
      <xdr:rowOff>0</xdr:rowOff>
    </xdr:from>
    <xdr:to>
      <xdr:col>13</xdr:col>
      <xdr:colOff>952500</xdr:colOff>
      <xdr:row>83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704850</xdr:colOff>
      <xdr:row>69</xdr:row>
      <xdr:rowOff>0</xdr:rowOff>
    </xdr:from>
    <xdr:to>
      <xdr:col>22</xdr:col>
      <xdr:colOff>28575</xdr:colOff>
      <xdr:row>83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92</xdr:row>
      <xdr:rowOff>0</xdr:rowOff>
    </xdr:from>
    <xdr:to>
      <xdr:col>6</xdr:col>
      <xdr:colOff>339852</xdr:colOff>
      <xdr:row>106</xdr:row>
      <xdr:rowOff>180975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609600</xdr:colOff>
      <xdr:row>92</xdr:row>
      <xdr:rowOff>0</xdr:rowOff>
    </xdr:from>
    <xdr:to>
      <xdr:col>13</xdr:col>
      <xdr:colOff>952500</xdr:colOff>
      <xdr:row>106</xdr:row>
      <xdr:rowOff>180975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704850</xdr:colOff>
      <xdr:row>92</xdr:row>
      <xdr:rowOff>0</xdr:rowOff>
    </xdr:from>
    <xdr:to>
      <xdr:col>22</xdr:col>
      <xdr:colOff>28575</xdr:colOff>
      <xdr:row>106</xdr:row>
      <xdr:rowOff>180975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FB">
      <a:dk1>
        <a:sysClr val="windowText" lastClr="000000"/>
      </a:dk1>
      <a:lt1>
        <a:srgbClr val="FFFFFF"/>
      </a:lt1>
      <a:dk2>
        <a:srgbClr val="000000"/>
      </a:dk2>
      <a:lt2>
        <a:srgbClr val="000000"/>
      </a:lt2>
      <a:accent1>
        <a:srgbClr val="00A1DF"/>
      </a:accent1>
      <a:accent2>
        <a:srgbClr val="E2231A"/>
      </a:accent2>
      <a:accent3>
        <a:srgbClr val="484748"/>
      </a:accent3>
      <a:accent4>
        <a:srgbClr val="8B8A8D"/>
      </a:accent4>
      <a:accent5>
        <a:srgbClr val="00D4DF"/>
      </a:accent5>
      <a:accent6>
        <a:srgbClr val="ACDDFE"/>
      </a:accent6>
      <a:hlink>
        <a:srgbClr val="F5ADA9"/>
      </a:hlink>
      <a:folHlink>
        <a:srgbClr val="E0E0E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K11" sqref="K11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41</v>
      </c>
    </row>
    <row r="4" spans="1:1" x14ac:dyDescent="0.25">
      <c r="A4" t="s">
        <v>34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5" sqref="C5"/>
    </sheetView>
  </sheetViews>
  <sheetFormatPr defaultRowHeight="15" x14ac:dyDescent="0.25"/>
  <cols>
    <col min="1" max="1" width="41" bestFit="1" customWidth="1"/>
    <col min="2" max="2" width="14" customWidth="1"/>
    <col min="3" max="3" width="15" customWidth="1"/>
    <col min="4" max="4" width="13.7109375" customWidth="1"/>
    <col min="5" max="5" width="7.85546875" bestFit="1" customWidth="1"/>
    <col min="6" max="7" width="13.85546875" customWidth="1"/>
    <col min="8" max="8" width="14.140625" customWidth="1"/>
    <col min="9" max="9" width="8.42578125" bestFit="1" customWidth="1"/>
    <col min="10" max="10" width="6.140625" customWidth="1"/>
    <col min="11" max="11" width="38.5703125" bestFit="1" customWidth="1"/>
  </cols>
  <sheetData>
    <row r="1" spans="1:12" s="12" customFormat="1" ht="21" customHeight="1" x14ac:dyDescent="0.35">
      <c r="A1" s="11" t="s">
        <v>4</v>
      </c>
    </row>
    <row r="2" spans="1:12" s="12" customFormat="1" ht="21" customHeight="1" x14ac:dyDescent="0.35">
      <c r="A2" s="11"/>
    </row>
    <row r="3" spans="1:12" s="12" customFormat="1" ht="21" x14ac:dyDescent="0.35">
      <c r="A3" s="11" t="s">
        <v>5</v>
      </c>
    </row>
    <row r="4" spans="1:12" s="12" customFormat="1" x14ac:dyDescent="0.25">
      <c r="A4" s="13"/>
      <c r="B4" s="20" t="s">
        <v>0</v>
      </c>
      <c r="C4" s="20"/>
      <c r="D4" s="20"/>
      <c r="E4" s="20"/>
      <c r="F4" s="20" t="s">
        <v>3</v>
      </c>
      <c r="G4" s="20"/>
      <c r="H4" s="20"/>
      <c r="I4" s="20"/>
      <c r="L4" s="14"/>
    </row>
    <row r="5" spans="1:12" s="28" customFormat="1" ht="45" x14ac:dyDescent="0.25">
      <c r="A5" s="26"/>
      <c r="B5" s="27" t="s">
        <v>35</v>
      </c>
      <c r="C5" s="27" t="s">
        <v>36</v>
      </c>
      <c r="D5" s="27" t="s">
        <v>37</v>
      </c>
      <c r="E5" s="27" t="s">
        <v>1</v>
      </c>
      <c r="F5" s="27" t="s">
        <v>38</v>
      </c>
      <c r="G5" s="27" t="s">
        <v>39</v>
      </c>
      <c r="H5" s="27" t="s">
        <v>40</v>
      </c>
      <c r="I5" s="27" t="s">
        <v>2</v>
      </c>
      <c r="L5" s="29"/>
    </row>
    <row r="6" spans="1:12" x14ac:dyDescent="0.25">
      <c r="A6" s="13"/>
      <c r="B6" s="17">
        <v>2005</v>
      </c>
      <c r="C6" s="17">
        <v>2006</v>
      </c>
      <c r="D6" s="17">
        <v>2007</v>
      </c>
      <c r="E6" s="15"/>
      <c r="F6" s="17">
        <v>2008</v>
      </c>
      <c r="G6" s="17">
        <v>2009</v>
      </c>
      <c r="H6" s="17">
        <v>2010</v>
      </c>
      <c r="I6" s="15"/>
    </row>
    <row r="7" spans="1:12" x14ac:dyDescent="0.25">
      <c r="A7" s="17" t="s">
        <v>26</v>
      </c>
      <c r="B7" s="17">
        <v>8</v>
      </c>
      <c r="C7" s="17">
        <v>9</v>
      </c>
      <c r="D7" s="17">
        <v>10</v>
      </c>
      <c r="E7" s="16">
        <f>AVERAGE(((C7-B7)/B7),((D7-C7)/C7))</f>
        <v>0.11805555555555555</v>
      </c>
      <c r="F7" s="17">
        <v>12</v>
      </c>
      <c r="G7" s="17">
        <v>15</v>
      </c>
      <c r="H7" s="17">
        <v>21</v>
      </c>
      <c r="I7" s="16">
        <f>AVERAGE(((G7-F7)/F7),((H7-G7)/G7))</f>
        <v>0.32500000000000001</v>
      </c>
    </row>
    <row r="8" spans="1:12" x14ac:dyDescent="0.25">
      <c r="A8" s="13" t="str">
        <f>CONCATENATE(A7,"-comparison corridor")</f>
        <v>Enter Corridor Name #1-comparison corridor</v>
      </c>
      <c r="B8" s="17">
        <v>14</v>
      </c>
      <c r="C8" s="17">
        <v>15</v>
      </c>
      <c r="D8" s="17">
        <v>16</v>
      </c>
      <c r="E8" s="16">
        <f t="shared" ref="E8:E13" si="0">AVERAGE(((C8-B8)/B8),((D8-C8)/C8))</f>
        <v>6.9047619047619052E-2</v>
      </c>
      <c r="F8" s="17">
        <v>18</v>
      </c>
      <c r="G8" s="17">
        <v>21</v>
      </c>
      <c r="H8" s="17">
        <v>25</v>
      </c>
      <c r="I8" s="16">
        <f t="shared" ref="I8:I13" si="1">AVERAGE(((G8-F8)/F8),((H8-G8)/G8))</f>
        <v>0.17857142857142855</v>
      </c>
    </row>
    <row r="9" spans="1:12" x14ac:dyDescent="0.25">
      <c r="A9" s="17" t="s">
        <v>27</v>
      </c>
      <c r="B9" s="17">
        <v>104</v>
      </c>
      <c r="C9" s="17">
        <v>105</v>
      </c>
      <c r="D9" s="17">
        <v>106</v>
      </c>
      <c r="E9" s="16">
        <f t="shared" si="0"/>
        <v>9.5695970695970703E-3</v>
      </c>
      <c r="F9" s="17">
        <v>108</v>
      </c>
      <c r="G9" s="17">
        <v>122</v>
      </c>
      <c r="H9" s="17">
        <v>128</v>
      </c>
      <c r="I9" s="16">
        <f t="shared" si="1"/>
        <v>8.940497874924104E-2</v>
      </c>
    </row>
    <row r="10" spans="1:12" x14ac:dyDescent="0.25">
      <c r="A10" s="13" t="str">
        <f>CONCATENATE(A9,"-comparison corridor")</f>
        <v>Enter Corridor Name #2-comparison corridor</v>
      </c>
      <c r="B10" s="17">
        <v>106</v>
      </c>
      <c r="C10" s="17">
        <v>107</v>
      </c>
      <c r="D10" s="17">
        <v>108</v>
      </c>
      <c r="E10" s="16">
        <f t="shared" si="0"/>
        <v>9.3898783283371534E-3</v>
      </c>
      <c r="F10" s="17">
        <v>115</v>
      </c>
      <c r="G10" s="17">
        <v>122</v>
      </c>
      <c r="H10" s="17">
        <v>125</v>
      </c>
      <c r="I10" s="16">
        <f t="shared" si="1"/>
        <v>4.2729864575908771E-2</v>
      </c>
    </row>
    <row r="11" spans="1:12" x14ac:dyDescent="0.25">
      <c r="A11" s="17" t="s">
        <v>28</v>
      </c>
      <c r="B11" s="17">
        <v>21</v>
      </c>
      <c r="C11" s="17">
        <v>22</v>
      </c>
      <c r="D11" s="17">
        <v>23</v>
      </c>
      <c r="E11" s="16">
        <f t="shared" si="0"/>
        <v>4.6536796536796536E-2</v>
      </c>
      <c r="F11" s="17">
        <v>25</v>
      </c>
      <c r="G11" s="17">
        <v>27</v>
      </c>
      <c r="H11" s="17">
        <v>28</v>
      </c>
      <c r="I11" s="16">
        <f t="shared" si="1"/>
        <v>5.8518518518518518E-2</v>
      </c>
    </row>
    <row r="12" spans="1:12" x14ac:dyDescent="0.25">
      <c r="A12" s="13" t="str">
        <f>CONCATENATE(A11,"-comparison corridor")</f>
        <v>Enter Corridor Name #3-comparison corridor</v>
      </c>
      <c r="B12" s="17">
        <v>26</v>
      </c>
      <c r="C12" s="17">
        <v>27</v>
      </c>
      <c r="D12" s="17">
        <v>28</v>
      </c>
      <c r="E12" s="16">
        <f t="shared" si="0"/>
        <v>3.7749287749287749E-2</v>
      </c>
      <c r="F12" s="17">
        <v>30</v>
      </c>
      <c r="G12" s="17">
        <v>32</v>
      </c>
      <c r="H12" s="17">
        <v>31</v>
      </c>
      <c r="I12" s="16">
        <f t="shared" si="1"/>
        <v>1.7708333333333333E-2</v>
      </c>
    </row>
    <row r="13" spans="1:12" x14ac:dyDescent="0.25">
      <c r="A13" s="17" t="s">
        <v>25</v>
      </c>
      <c r="B13" s="17">
        <v>205</v>
      </c>
      <c r="C13" s="17">
        <v>213</v>
      </c>
      <c r="D13" s="17">
        <v>212</v>
      </c>
      <c r="E13" s="16">
        <f t="shared" si="0"/>
        <v>1.7164777281575633E-2</v>
      </c>
      <c r="F13" s="17">
        <v>216</v>
      </c>
      <c r="G13" s="17">
        <v>212</v>
      </c>
      <c r="H13" s="17">
        <v>218</v>
      </c>
      <c r="I13" s="16">
        <f t="shared" si="1"/>
        <v>4.8916841369671567E-3</v>
      </c>
    </row>
    <row r="14" spans="1:12" s="12" customFormat="1" x14ac:dyDescent="0.25"/>
    <row r="15" spans="1:12" s="12" customFormat="1" ht="21" x14ac:dyDescent="0.35">
      <c r="A15" s="11" t="s">
        <v>6</v>
      </c>
    </row>
    <row r="16" spans="1:12" s="12" customFormat="1" x14ac:dyDescent="0.25">
      <c r="A16" s="13"/>
      <c r="B16" s="20" t="s">
        <v>0</v>
      </c>
      <c r="C16" s="20"/>
      <c r="D16" s="20"/>
      <c r="E16" s="20"/>
      <c r="F16" s="20" t="s">
        <v>3</v>
      </c>
      <c r="G16" s="20"/>
      <c r="H16" s="20"/>
      <c r="I16" s="20"/>
    </row>
    <row r="17" spans="1:9" s="28" customFormat="1" ht="45" x14ac:dyDescent="0.25">
      <c r="A17" s="26"/>
      <c r="B17" s="27" t="s">
        <v>35</v>
      </c>
      <c r="C17" s="27" t="s">
        <v>36</v>
      </c>
      <c r="D17" s="27" t="s">
        <v>37</v>
      </c>
      <c r="E17" s="27" t="s">
        <v>1</v>
      </c>
      <c r="F17" s="27" t="s">
        <v>38</v>
      </c>
      <c r="G17" s="27" t="s">
        <v>39</v>
      </c>
      <c r="H17" s="27" t="s">
        <v>40</v>
      </c>
      <c r="I17" s="27" t="s">
        <v>2</v>
      </c>
    </row>
    <row r="18" spans="1:9" x14ac:dyDescent="0.25">
      <c r="A18" s="13"/>
      <c r="B18" s="17">
        <v>2005</v>
      </c>
      <c r="C18" s="17">
        <v>2006</v>
      </c>
      <c r="D18" s="17">
        <v>2007</v>
      </c>
      <c r="E18" s="15"/>
      <c r="F18" s="17">
        <v>2008</v>
      </c>
      <c r="G18" s="17">
        <v>2009</v>
      </c>
      <c r="H18" s="17">
        <v>2010</v>
      </c>
      <c r="I18" s="15"/>
    </row>
    <row r="19" spans="1:9" x14ac:dyDescent="0.25">
      <c r="A19" s="17" t="s">
        <v>26</v>
      </c>
      <c r="B19" s="18">
        <v>1641661</v>
      </c>
      <c r="C19" s="18">
        <v>1442547</v>
      </c>
      <c r="D19" s="18">
        <v>1627308</v>
      </c>
      <c r="E19" s="16">
        <f t="shared" ref="E19:E25" si="2">AVERAGE(((C19-B19)/B19),((D19-C19)/C19))</f>
        <v>3.3957873095447344E-3</v>
      </c>
      <c r="F19" s="18">
        <v>2127308</v>
      </c>
      <c r="G19" s="18">
        <v>2659135</v>
      </c>
      <c r="H19" s="18">
        <v>3411670.2050000001</v>
      </c>
      <c r="I19" s="16">
        <f t="shared" ref="I19:I25" si="3">AVERAGE(((G19-F19)/F19),((H19-G19)/G19))</f>
        <v>0.26650000000000001</v>
      </c>
    </row>
    <row r="20" spans="1:9" x14ac:dyDescent="0.25">
      <c r="A20" s="13" t="str">
        <f>CONCATENATE(A19,"-comparison corridor")</f>
        <v>Enter Corridor Name #1-comparison corridor</v>
      </c>
      <c r="B20" s="18">
        <v>9433660</v>
      </c>
      <c r="C20" s="18">
        <v>7548748</v>
      </c>
      <c r="D20" s="18">
        <v>6310272</v>
      </c>
      <c r="E20" s="16">
        <f t="shared" si="2"/>
        <v>-0.18193541822262116</v>
      </c>
      <c r="F20" s="18">
        <v>6810272</v>
      </c>
      <c r="G20" s="18">
        <v>8512840</v>
      </c>
      <c r="H20" s="18">
        <v>10322244.142000001</v>
      </c>
      <c r="I20" s="16">
        <f t="shared" si="3"/>
        <v>0.23127500000000006</v>
      </c>
    </row>
    <row r="21" spans="1:9" x14ac:dyDescent="0.25">
      <c r="A21" s="17" t="s">
        <v>27</v>
      </c>
      <c r="B21" s="18">
        <v>3641661</v>
      </c>
      <c r="C21" s="18">
        <v>3442547</v>
      </c>
      <c r="D21" s="18">
        <v>3627308</v>
      </c>
      <c r="E21" s="16">
        <f t="shared" si="2"/>
        <v>-5.0342143247268656E-4</v>
      </c>
      <c r="F21" s="18">
        <v>4127308</v>
      </c>
      <c r="G21" s="18">
        <v>5159135</v>
      </c>
      <c r="H21" s="18">
        <v>6838949.3559999997</v>
      </c>
      <c r="I21" s="16">
        <f t="shared" si="3"/>
        <v>0.28779999999999994</v>
      </c>
    </row>
    <row r="22" spans="1:9" x14ac:dyDescent="0.25">
      <c r="A22" s="13" t="str">
        <f>CONCATENATE(A21,"-comparison corridor")</f>
        <v>Enter Corridor Name #2-comparison corridor</v>
      </c>
      <c r="B22" s="18">
        <v>19433660</v>
      </c>
      <c r="C22" s="18">
        <v>17548748</v>
      </c>
      <c r="D22" s="18">
        <v>16310272</v>
      </c>
      <c r="E22" s="16">
        <f t="shared" si="2"/>
        <v>-8.3782796862064607E-2</v>
      </c>
      <c r="F22" s="18">
        <v>16810272</v>
      </c>
      <c r="G22" s="18">
        <v>21012840</v>
      </c>
      <c r="H22" s="18">
        <v>22063482</v>
      </c>
      <c r="I22" s="16">
        <f t="shared" si="3"/>
        <v>0.15</v>
      </c>
    </row>
    <row r="23" spans="1:9" x14ac:dyDescent="0.25">
      <c r="A23" s="17" t="s">
        <v>28</v>
      </c>
      <c r="B23" s="18">
        <v>32876298</v>
      </c>
      <c r="C23" s="18">
        <v>33376298</v>
      </c>
      <c r="D23" s="18">
        <v>33876298</v>
      </c>
      <c r="E23" s="16">
        <f t="shared" si="2"/>
        <v>1.5094607893592404E-2</v>
      </c>
      <c r="F23" s="18">
        <v>34376298</v>
      </c>
      <c r="G23" s="18">
        <v>42970372.5</v>
      </c>
      <c r="H23" s="18">
        <v>43077798.431249999</v>
      </c>
      <c r="I23" s="16">
        <f t="shared" si="3"/>
        <v>0.12624999999999997</v>
      </c>
    </row>
    <row r="24" spans="1:9" x14ac:dyDescent="0.25">
      <c r="A24" s="13" t="str">
        <f>CONCATENATE(A23,"-comparison corridor")</f>
        <v>Enter Corridor Name #3-comparison corridor</v>
      </c>
      <c r="B24" s="18">
        <v>4733914</v>
      </c>
      <c r="C24" s="18">
        <v>5233914</v>
      </c>
      <c r="D24" s="18">
        <v>5733914</v>
      </c>
      <c r="E24" s="16">
        <f t="shared" si="2"/>
        <v>0.10057582364116452</v>
      </c>
      <c r="F24" s="18">
        <v>6233914</v>
      </c>
      <c r="G24" s="18">
        <v>7792392.5</v>
      </c>
      <c r="H24" s="18">
        <v>7800184.8925000001</v>
      </c>
      <c r="I24" s="16">
        <f t="shared" si="3"/>
        <v>0.1255</v>
      </c>
    </row>
    <row r="25" spans="1:9" x14ac:dyDescent="0.25">
      <c r="A25" s="17" t="s">
        <v>25</v>
      </c>
      <c r="B25" s="18">
        <f>AVERAGE(B19:B24)</f>
        <v>11960142.333333334</v>
      </c>
      <c r="C25" s="18">
        <f>AVERAGE(C19:C24)</f>
        <v>11432133.666666666</v>
      </c>
      <c r="D25" s="18">
        <f>AVERAGE(D19:D24)</f>
        <v>11247562</v>
      </c>
      <c r="E25" s="16">
        <f t="shared" si="2"/>
        <v>-3.014617247400481E-2</v>
      </c>
      <c r="F25" s="18">
        <f>AVERAGE(F19:F24)</f>
        <v>11747562</v>
      </c>
      <c r="G25" s="18">
        <f>AVERAGE(G19:G24)</f>
        <v>14684452.5</v>
      </c>
      <c r="H25" s="18">
        <f>AVERAGE(H19:H24)</f>
        <v>15585721.504458332</v>
      </c>
      <c r="I25" s="16">
        <f t="shared" si="3"/>
        <v>0.15568786542972346</v>
      </c>
    </row>
    <row r="26" spans="1:9" s="12" customFormat="1" x14ac:dyDescent="0.25"/>
    <row r="27" spans="1:9" s="12" customFormat="1" ht="21" x14ac:dyDescent="0.35">
      <c r="A27" s="11" t="s">
        <v>7</v>
      </c>
    </row>
    <row r="28" spans="1:9" s="12" customFormat="1" x14ac:dyDescent="0.25">
      <c r="A28" s="13"/>
      <c r="B28" s="20" t="s">
        <v>0</v>
      </c>
      <c r="C28" s="20"/>
      <c r="D28" s="20"/>
      <c r="E28" s="20"/>
      <c r="F28" s="20" t="s">
        <v>3</v>
      </c>
      <c r="G28" s="20"/>
      <c r="H28" s="20"/>
      <c r="I28" s="20"/>
    </row>
    <row r="29" spans="1:9" s="28" customFormat="1" ht="45" x14ac:dyDescent="0.25">
      <c r="A29" s="26"/>
      <c r="B29" s="27" t="s">
        <v>35</v>
      </c>
      <c r="C29" s="27" t="s">
        <v>36</v>
      </c>
      <c r="D29" s="27" t="s">
        <v>37</v>
      </c>
      <c r="E29" s="27" t="s">
        <v>1</v>
      </c>
      <c r="F29" s="27" t="s">
        <v>38</v>
      </c>
      <c r="G29" s="27" t="s">
        <v>39</v>
      </c>
      <c r="H29" s="27" t="s">
        <v>40</v>
      </c>
      <c r="I29" s="27" t="s">
        <v>2</v>
      </c>
    </row>
    <row r="30" spans="1:9" x14ac:dyDescent="0.25">
      <c r="A30" s="13"/>
      <c r="B30" s="17">
        <v>2005</v>
      </c>
      <c r="C30" s="17">
        <v>2006</v>
      </c>
      <c r="D30" s="17">
        <v>2007</v>
      </c>
      <c r="E30" s="15"/>
      <c r="F30" s="17">
        <v>2008</v>
      </c>
      <c r="G30" s="17">
        <v>2009</v>
      </c>
      <c r="H30" s="17">
        <v>2010</v>
      </c>
      <c r="I30" s="15"/>
    </row>
    <row r="31" spans="1:9" x14ac:dyDescent="0.25">
      <c r="A31" s="17" t="s">
        <v>26</v>
      </c>
      <c r="B31" s="18">
        <v>641661</v>
      </c>
      <c r="C31" s="18">
        <v>609577.94999999995</v>
      </c>
      <c r="D31" s="18">
        <v>615795.64509000001</v>
      </c>
      <c r="E31" s="16">
        <f>AVERAGE(((C31-B31)/B31),((D31-C31)/C31))</f>
        <v>-1.9899999999999994E-2</v>
      </c>
      <c r="F31" s="18">
        <v>637594.81092618604</v>
      </c>
      <c r="G31" s="18">
        <v>796993.51365773252</v>
      </c>
      <c r="H31" s="18">
        <v>1022542.6780228708</v>
      </c>
      <c r="I31" s="16">
        <f t="shared" ref="I31:I37" si="4">AVERAGE(((G31-F31)/F31),((H31-G31)/G31))</f>
        <v>0.26649999999999996</v>
      </c>
    </row>
    <row r="32" spans="1:9" x14ac:dyDescent="0.25">
      <c r="A32" s="13" t="str">
        <f>CONCATENATE(A31,"-comparison corridor")</f>
        <v>Enter Corridor Name #1-comparison corridor</v>
      </c>
      <c r="B32" s="18">
        <v>433660</v>
      </c>
      <c r="C32" s="18">
        <v>416313.59999999998</v>
      </c>
      <c r="D32" s="18">
        <v>424723.13471999997</v>
      </c>
      <c r="E32" s="16">
        <f t="shared" ref="E32:E37" si="5">AVERAGE(((C32-B32)/B32),((D32-C32)/C32))</f>
        <v>-9.900000000000032E-3</v>
      </c>
      <c r="F32" s="18">
        <v>439758.333689088</v>
      </c>
      <c r="G32" s="18">
        <v>549697.91711136</v>
      </c>
      <c r="H32" s="18">
        <v>666536.20939337951</v>
      </c>
      <c r="I32" s="16">
        <f t="shared" si="4"/>
        <v>0.23127499999999995</v>
      </c>
    </row>
    <row r="33" spans="1:9" x14ac:dyDescent="0.25">
      <c r="A33" s="17" t="s">
        <v>27</v>
      </c>
      <c r="B33" s="18">
        <v>842547</v>
      </c>
      <c r="C33" s="18">
        <v>800419.65</v>
      </c>
      <c r="D33" s="18">
        <v>824592.32342999999</v>
      </c>
      <c r="E33" s="16">
        <f t="shared" si="5"/>
        <v>-9.9000000000000095E-3</v>
      </c>
      <c r="F33" s="18">
        <v>853782.891679422</v>
      </c>
      <c r="G33" s="18">
        <v>1067228.6145992775</v>
      </c>
      <c r="H33" s="18">
        <v>1414718.2515128022</v>
      </c>
      <c r="I33" s="16">
        <f>AVERAGE(((G33-F33)/F33),((H33-G33)/G33))</f>
        <v>0.28779999999999994</v>
      </c>
    </row>
    <row r="34" spans="1:9" x14ac:dyDescent="0.25">
      <c r="A34" s="13" t="str">
        <f>CONCATENATE(A33,"-comparison corridor")</f>
        <v>Enter Corridor Name #2-comparison corridor</v>
      </c>
      <c r="B34" s="18">
        <v>442547</v>
      </c>
      <c r="C34" s="18">
        <v>433696.06</v>
      </c>
      <c r="D34" s="18">
        <v>451130.64161200001</v>
      </c>
      <c r="E34" s="16">
        <f t="shared" si="5"/>
        <v>1.0100000000000008E-2</v>
      </c>
      <c r="F34" s="18">
        <v>467100.66632506478</v>
      </c>
      <c r="G34" s="18">
        <v>583875.83290633094</v>
      </c>
      <c r="H34" s="18">
        <v>613069.62455164746</v>
      </c>
      <c r="I34" s="16">
        <f t="shared" si="4"/>
        <v>0.14999999999999994</v>
      </c>
    </row>
    <row r="35" spans="1:9" x14ac:dyDescent="0.25">
      <c r="A35" s="17" t="s">
        <v>28</v>
      </c>
      <c r="B35" s="18">
        <v>939192</v>
      </c>
      <c r="C35" s="18">
        <v>929800.08</v>
      </c>
      <c r="D35" s="18">
        <v>939562.98083999997</v>
      </c>
      <c r="E35" s="16">
        <f t="shared" si="5"/>
        <v>2.4999999999998634E-4</v>
      </c>
      <c r="F35" s="18">
        <v>972823.51036173594</v>
      </c>
      <c r="G35" s="18">
        <v>1216029.3879521699</v>
      </c>
      <c r="H35" s="18">
        <v>1219069.4614220504</v>
      </c>
      <c r="I35" s="16">
        <f t="shared" si="4"/>
        <v>0.12625</v>
      </c>
    </row>
    <row r="36" spans="1:9" x14ac:dyDescent="0.25">
      <c r="A36" s="13" t="str">
        <f>CONCATENATE(A35,"-comparison corridor")</f>
        <v>Enter Corridor Name #3-comparison corridor</v>
      </c>
      <c r="B36" s="18">
        <v>681376</v>
      </c>
      <c r="C36" s="18">
        <v>664682.28799999994</v>
      </c>
      <c r="D36" s="18">
        <v>671462.04733759991</v>
      </c>
      <c r="E36" s="16">
        <f t="shared" si="5"/>
        <v>-7.1500000000000634E-3</v>
      </c>
      <c r="F36" s="18">
        <v>695231.80381335097</v>
      </c>
      <c r="G36" s="18">
        <v>869039.75476668868</v>
      </c>
      <c r="H36" s="18">
        <v>869908.79452145542</v>
      </c>
      <c r="I36" s="16">
        <f t="shared" si="4"/>
        <v>0.1255</v>
      </c>
    </row>
    <row r="37" spans="1:9" x14ac:dyDescent="0.25">
      <c r="A37" s="17" t="s">
        <v>25</v>
      </c>
      <c r="B37" s="18">
        <f>AVERAGE(B31:B36)</f>
        <v>663497.16666666663</v>
      </c>
      <c r="C37" s="18">
        <f>AVERAGE(C31:C36)</f>
        <v>642414.93799999997</v>
      </c>
      <c r="D37" s="18">
        <f>AVERAGE(D31:D36)</f>
        <v>654544.46217159997</v>
      </c>
      <c r="E37" s="16">
        <f t="shared" si="5"/>
        <v>-6.4466349567333624E-3</v>
      </c>
      <c r="F37" s="18">
        <f>AVERAGE(F31:F36)</f>
        <v>677715.33613247459</v>
      </c>
      <c r="G37" s="18">
        <f>AVERAGE(G31:G36)</f>
        <v>847144.17016559327</v>
      </c>
      <c r="H37" s="18">
        <f>AVERAGE(H31:H36)</f>
        <v>967640.83657070098</v>
      </c>
      <c r="I37" s="16">
        <f t="shared" si="4"/>
        <v>0.19611933874345969</v>
      </c>
    </row>
    <row r="38" spans="1:9" s="12" customFormat="1" x14ac:dyDescent="0.25"/>
    <row r="39" spans="1:9" s="12" customFormat="1" ht="21" x14ac:dyDescent="0.35">
      <c r="A39" s="11" t="s">
        <v>8</v>
      </c>
    </row>
    <row r="40" spans="1:9" s="12" customFormat="1" x14ac:dyDescent="0.25">
      <c r="A40" s="13"/>
      <c r="B40" s="20" t="s">
        <v>0</v>
      </c>
      <c r="C40" s="20"/>
      <c r="D40" s="20"/>
      <c r="E40" s="20"/>
      <c r="F40" s="20" t="s">
        <v>3</v>
      </c>
      <c r="G40" s="20"/>
      <c r="H40" s="20"/>
      <c r="I40" s="20"/>
    </row>
    <row r="41" spans="1:9" s="12" customFormat="1" ht="45" x14ac:dyDescent="0.25">
      <c r="A41" s="13"/>
      <c r="B41" s="27" t="s">
        <v>35</v>
      </c>
      <c r="C41" s="27" t="s">
        <v>36</v>
      </c>
      <c r="D41" s="27" t="s">
        <v>37</v>
      </c>
      <c r="E41" s="27" t="s">
        <v>1</v>
      </c>
      <c r="F41" s="27" t="s">
        <v>38</v>
      </c>
      <c r="G41" s="27" t="s">
        <v>39</v>
      </c>
      <c r="H41" s="27" t="s">
        <v>40</v>
      </c>
      <c r="I41" s="27" t="s">
        <v>2</v>
      </c>
    </row>
    <row r="42" spans="1:9" x14ac:dyDescent="0.25">
      <c r="A42" s="13"/>
      <c r="B42" s="17">
        <v>2005</v>
      </c>
      <c r="C42" s="17">
        <v>2006</v>
      </c>
      <c r="D42" s="17">
        <v>2007</v>
      </c>
      <c r="E42" s="15"/>
      <c r="F42" s="17">
        <v>2008</v>
      </c>
      <c r="G42" s="17">
        <v>2009</v>
      </c>
      <c r="H42" s="17">
        <v>2010</v>
      </c>
      <c r="I42" s="15"/>
    </row>
    <row r="43" spans="1:9" x14ac:dyDescent="0.25">
      <c r="A43" s="17" t="s">
        <v>26</v>
      </c>
      <c r="B43" s="17">
        <v>12</v>
      </c>
      <c r="C43" s="17">
        <v>9</v>
      </c>
      <c r="D43" s="17">
        <v>10</v>
      </c>
      <c r="E43" s="16">
        <f t="shared" ref="E43:E49" si="6">AVERAGE(((C43-B43)/B43),((D43-C43)/C43))</f>
        <v>-6.9444444444444448E-2</v>
      </c>
      <c r="F43" s="17">
        <v>12</v>
      </c>
      <c r="G43" s="17">
        <v>15</v>
      </c>
      <c r="H43" s="17">
        <v>21</v>
      </c>
      <c r="I43" s="16">
        <f t="shared" ref="I43:I49" si="7">AVERAGE(((G43-F43)/F43),((H43-G43)/G43))</f>
        <v>0.32500000000000001</v>
      </c>
    </row>
    <row r="44" spans="1:9" x14ac:dyDescent="0.25">
      <c r="A44" s="13" t="str">
        <f>CONCATENATE(A43,"-comparison corridor")</f>
        <v>Enter Corridor Name #1-comparison corridor</v>
      </c>
      <c r="B44" s="17">
        <v>12</v>
      </c>
      <c r="C44" s="17">
        <v>15</v>
      </c>
      <c r="D44" s="17">
        <v>16</v>
      </c>
      <c r="E44" s="16">
        <f t="shared" si="6"/>
        <v>0.15833333333333333</v>
      </c>
      <c r="F44" s="17">
        <v>18</v>
      </c>
      <c r="G44" s="17">
        <v>21</v>
      </c>
      <c r="H44" s="17">
        <v>25</v>
      </c>
      <c r="I44" s="16">
        <f t="shared" si="7"/>
        <v>0.17857142857142855</v>
      </c>
    </row>
    <row r="45" spans="1:9" x14ac:dyDescent="0.25">
      <c r="A45" s="17" t="s">
        <v>27</v>
      </c>
      <c r="B45" s="17">
        <v>53</v>
      </c>
      <c r="C45" s="17">
        <v>105</v>
      </c>
      <c r="D45" s="17">
        <v>106</v>
      </c>
      <c r="E45" s="16">
        <f t="shared" si="6"/>
        <v>0.4953279424977538</v>
      </c>
      <c r="F45" s="17">
        <v>108</v>
      </c>
      <c r="G45" s="17">
        <v>122</v>
      </c>
      <c r="H45" s="17">
        <v>128</v>
      </c>
      <c r="I45" s="16">
        <f t="shared" si="7"/>
        <v>8.940497874924104E-2</v>
      </c>
    </row>
    <row r="46" spans="1:9" x14ac:dyDescent="0.25">
      <c r="A46" s="13" t="str">
        <f>CONCATENATE(A45,"-comparison corridor")</f>
        <v>Enter Corridor Name #2-comparison corridor</v>
      </c>
      <c r="B46" s="17">
        <v>115</v>
      </c>
      <c r="C46" s="17">
        <v>107</v>
      </c>
      <c r="D46" s="17">
        <v>108</v>
      </c>
      <c r="E46" s="16">
        <f t="shared" si="6"/>
        <v>-3.0109711499390492E-2</v>
      </c>
      <c r="F46" s="17">
        <v>110</v>
      </c>
      <c r="G46" s="17">
        <v>122</v>
      </c>
      <c r="H46" s="17">
        <v>125</v>
      </c>
      <c r="I46" s="16">
        <f t="shared" si="7"/>
        <v>6.6840536512667664E-2</v>
      </c>
    </row>
    <row r="47" spans="1:9" x14ac:dyDescent="0.25">
      <c r="A47" s="17" t="s">
        <v>28</v>
      </c>
      <c r="B47" s="17">
        <v>29</v>
      </c>
      <c r="C47" s="17">
        <v>22</v>
      </c>
      <c r="D47" s="17">
        <v>23</v>
      </c>
      <c r="E47" s="16">
        <f t="shared" si="6"/>
        <v>-9.7962382445141077E-2</v>
      </c>
      <c r="F47" s="17">
        <v>25</v>
      </c>
      <c r="G47" s="17">
        <v>27</v>
      </c>
      <c r="H47" s="17">
        <v>28</v>
      </c>
      <c r="I47" s="16">
        <f t="shared" si="7"/>
        <v>5.8518518518518518E-2</v>
      </c>
    </row>
    <row r="48" spans="1:9" x14ac:dyDescent="0.25">
      <c r="A48" s="13" t="str">
        <f>CONCATENATE(A47,"-comparison corridor")</f>
        <v>Enter Corridor Name #3-comparison corridor</v>
      </c>
      <c r="B48" s="17">
        <v>32</v>
      </c>
      <c r="C48" s="17">
        <v>27</v>
      </c>
      <c r="D48" s="17">
        <v>28</v>
      </c>
      <c r="E48" s="16">
        <f t="shared" si="6"/>
        <v>-5.9606481481481483E-2</v>
      </c>
      <c r="F48" s="17">
        <v>30</v>
      </c>
      <c r="G48" s="17">
        <v>32</v>
      </c>
      <c r="H48" s="17">
        <v>31</v>
      </c>
      <c r="I48" s="16">
        <f t="shared" si="7"/>
        <v>1.7708333333333333E-2</v>
      </c>
    </row>
    <row r="49" spans="1:9" x14ac:dyDescent="0.25">
      <c r="A49" s="17" t="s">
        <v>25</v>
      </c>
      <c r="B49" s="19">
        <v>52</v>
      </c>
      <c r="C49" s="19">
        <f>AVERAGE(C43:C48)</f>
        <v>47.5</v>
      </c>
      <c r="D49" s="19">
        <f>AVERAGE(D43:D48)</f>
        <v>48.5</v>
      </c>
      <c r="E49" s="16">
        <f t="shared" si="6"/>
        <v>-3.2742914979757086E-2</v>
      </c>
      <c r="F49" s="19">
        <f>AVERAGE(F43:F48)</f>
        <v>50.5</v>
      </c>
      <c r="G49" s="19">
        <f>AVERAGE(G43:G48)</f>
        <v>56.5</v>
      </c>
      <c r="H49" s="19">
        <f>AVERAGE(H43:H48)</f>
        <v>59.666666666666664</v>
      </c>
      <c r="I49" s="16">
        <f t="shared" si="7"/>
        <v>8.7429539414118379E-2</v>
      </c>
    </row>
  </sheetData>
  <sheetProtection sheet="1" objects="1" scenarios="1"/>
  <mergeCells count="8">
    <mergeCell ref="B40:E40"/>
    <mergeCell ref="F40:I40"/>
    <mergeCell ref="B4:E4"/>
    <mergeCell ref="F4:I4"/>
    <mergeCell ref="B16:E16"/>
    <mergeCell ref="F16:I16"/>
    <mergeCell ref="B28:E28"/>
    <mergeCell ref="F28:I2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workbookViewId="0">
      <selection activeCell="A31" sqref="A31"/>
    </sheetView>
  </sheetViews>
  <sheetFormatPr defaultRowHeight="15" x14ac:dyDescent="0.25"/>
  <cols>
    <col min="1" max="1" width="38.5703125" bestFit="1" customWidth="1"/>
    <col min="2" max="7" width="15.28515625" bestFit="1" customWidth="1"/>
    <col min="10" max="15" width="15.28515625" bestFit="1" customWidth="1"/>
    <col min="18" max="23" width="15.28515625" bestFit="1" customWidth="1"/>
  </cols>
  <sheetData>
    <row r="1" spans="1:17" ht="21" x14ac:dyDescent="0.35">
      <c r="A1" s="3" t="s">
        <v>4</v>
      </c>
    </row>
    <row r="4" spans="1:17" ht="30" x14ac:dyDescent="0.25">
      <c r="A4" s="2" t="s">
        <v>19</v>
      </c>
      <c r="B4" s="4" t="s">
        <v>17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17" x14ac:dyDescent="0.25">
      <c r="A5" s="1" t="s">
        <v>11</v>
      </c>
      <c r="B5" s="5">
        <f>AVERAGE(C5,D5,E5,F5)</f>
        <v>0.1922455828779599</v>
      </c>
      <c r="C5" s="5">
        <f>AVERAGE(Data!I7,Data!I9,Data!I11)</f>
        <v>0.15764116575591985</v>
      </c>
      <c r="D5" s="5">
        <f>AVERAGE(Data!I19,Data!I21,Data!I23)</f>
        <v>0.22685</v>
      </c>
      <c r="E5" s="5">
        <f>AVERAGE(Data!I31,Data!I33,Data!I35)</f>
        <v>0.22684999999999997</v>
      </c>
      <c r="F5" s="5">
        <f>AVERAGE(Data!I43,Data!I45,Data!I47)</f>
        <v>0.15764116575591985</v>
      </c>
    </row>
    <row r="6" spans="1:17" x14ac:dyDescent="0.25">
      <c r="A6" s="1" t="s">
        <v>12</v>
      </c>
      <c r="B6" s="5">
        <f>AVERAGE(C6,D6,E6,F6)</f>
        <v>0.12630666040817501</v>
      </c>
      <c r="C6" s="5">
        <f>AVERAGE(Data!I8,Data!I10,Data!I12)</f>
        <v>7.9669875493556877E-2</v>
      </c>
      <c r="D6" s="5">
        <f>AVERAGE(Data!I20,Data!I22,Data!I24)</f>
        <v>0.16892499999999999</v>
      </c>
      <c r="E6" s="5">
        <f>AVERAGE(Data!I32,Data!I34,Data!I36)</f>
        <v>0.16892499999999999</v>
      </c>
      <c r="F6" s="5">
        <f>AVERAGE(Data!I44,Data!I46,Data!I48)</f>
        <v>8.7706766139143189E-2</v>
      </c>
    </row>
    <row r="7" spans="1:17" x14ac:dyDescent="0.25">
      <c r="A7" s="1" t="s">
        <v>20</v>
      </c>
      <c r="B7" s="5">
        <f>AVERAGE(C7,D7,E7,F7)</f>
        <v>0.11103210693106716</v>
      </c>
      <c r="C7" s="5">
        <f>Data!I13</f>
        <v>4.8916841369671567E-3</v>
      </c>
      <c r="D7" s="5">
        <f>Data!I25</f>
        <v>0.15568786542972346</v>
      </c>
      <c r="E7" s="5">
        <f>Data!I37</f>
        <v>0.19611933874345969</v>
      </c>
      <c r="F7" s="5">
        <f>Data!I49</f>
        <v>8.7429539414118379E-2</v>
      </c>
    </row>
    <row r="9" spans="1:17" x14ac:dyDescent="0.25">
      <c r="A9" s="24" t="s">
        <v>23</v>
      </c>
      <c r="B9" s="21" t="s">
        <v>13</v>
      </c>
      <c r="C9" s="22"/>
      <c r="D9" s="23"/>
      <c r="E9" s="21" t="s">
        <v>14</v>
      </c>
      <c r="F9" s="22"/>
      <c r="G9" s="23"/>
      <c r="H9" s="21" t="s">
        <v>15</v>
      </c>
      <c r="I9" s="22"/>
      <c r="J9" s="23"/>
      <c r="K9" s="21" t="s">
        <v>16</v>
      </c>
      <c r="L9" s="22"/>
      <c r="M9" s="23"/>
    </row>
    <row r="10" spans="1:17" ht="45" x14ac:dyDescent="0.25">
      <c r="A10" s="25"/>
      <c r="B10" s="4" t="s">
        <v>22</v>
      </c>
      <c r="C10" s="4" t="s">
        <v>21</v>
      </c>
      <c r="D10" s="4" t="s">
        <v>18</v>
      </c>
      <c r="E10" s="4" t="s">
        <v>22</v>
      </c>
      <c r="F10" s="4" t="s">
        <v>21</v>
      </c>
      <c r="G10" s="4" t="s">
        <v>18</v>
      </c>
      <c r="H10" s="4" t="s">
        <v>22</v>
      </c>
      <c r="I10" s="4" t="s">
        <v>21</v>
      </c>
      <c r="J10" s="4" t="s">
        <v>18</v>
      </c>
      <c r="K10" s="4" t="s">
        <v>22</v>
      </c>
      <c r="L10" s="4" t="s">
        <v>21</v>
      </c>
      <c r="M10" s="4" t="s">
        <v>18</v>
      </c>
    </row>
    <row r="11" spans="1:17" x14ac:dyDescent="0.25">
      <c r="A11" s="1" t="s">
        <v>11</v>
      </c>
      <c r="B11" s="5">
        <f>AVERAGE(Data!E7,Data!E9,Data!E11)</f>
        <v>5.8053983053983051E-2</v>
      </c>
      <c r="C11" s="5">
        <f>AVERAGE(Data!I7,Data!I9,Data!I11)</f>
        <v>0.15764116575591985</v>
      </c>
      <c r="D11" s="5">
        <f>C11-B11</f>
        <v>9.9587182701936811E-2</v>
      </c>
      <c r="E11" s="5">
        <f>AVERAGE(Data!E19,Data!E21,Data!E23)</f>
        <v>5.9956579235548174E-3</v>
      </c>
      <c r="F11" s="5">
        <f>AVERAGE(Data!I19,Data!I21,Data!I23)</f>
        <v>0.22685</v>
      </c>
      <c r="G11" s="5">
        <f>F11-E11</f>
        <v>0.22085434207644516</v>
      </c>
      <c r="H11" s="5">
        <f>AVERAGE(Data!E31,Data!E33,Data!E35)</f>
        <v>-9.8500000000000063E-3</v>
      </c>
      <c r="I11" s="5">
        <f>AVERAGE(Data!I31,Data!I33,Data!I35)</f>
        <v>0.22684999999999997</v>
      </c>
      <c r="J11" s="5">
        <f>I11-H11</f>
        <v>0.23669999999999997</v>
      </c>
      <c r="K11" s="5">
        <f>AVERAGE(Data!E43,Data!E45,Data!E47)</f>
        <v>0.1093070385360561</v>
      </c>
      <c r="L11" s="5">
        <f>AVERAGE(Data!I43,Data!I45,Data!I47)</f>
        <v>0.15764116575591985</v>
      </c>
      <c r="M11" s="5">
        <f>L11-K11</f>
        <v>4.8334127219863757E-2</v>
      </c>
    </row>
    <row r="12" spans="1:17" x14ac:dyDescent="0.25">
      <c r="A12" s="1" t="s">
        <v>12</v>
      </c>
      <c r="B12" s="5">
        <f>AVERAGE(Data!E8,Data!E10,Data!E12)</f>
        <v>3.8728928375081316E-2</v>
      </c>
      <c r="C12" s="5">
        <f>AVERAGE(Data!I8,Data!I10,Data!I12)</f>
        <v>7.9669875493556877E-2</v>
      </c>
      <c r="D12" s="5">
        <f t="shared" ref="D12:D13" si="0">C12-B12</f>
        <v>4.0940947118475561E-2</v>
      </c>
      <c r="E12" s="5">
        <f>AVERAGE(Data!E20,Data!E22,Data!E24)</f>
        <v>-5.5047463814507071E-2</v>
      </c>
      <c r="F12" s="5">
        <f>AVERAGE(Data!I20,Data!I22,Data!I24)</f>
        <v>0.16892499999999999</v>
      </c>
      <c r="G12" s="5">
        <f t="shared" ref="G12:G13" si="1">F12-E12</f>
        <v>0.22397246381450706</v>
      </c>
      <c r="H12" s="5">
        <f>AVERAGE(Data!E32,Data!E34,Data!E36)</f>
        <v>-2.3166666666666956E-3</v>
      </c>
      <c r="I12" s="5">
        <f>AVERAGE(Data!I32,Data!I34,Data!I36)</f>
        <v>0.16892499999999999</v>
      </c>
      <c r="J12" s="5">
        <f t="shared" ref="J12:J13" si="2">I12-H12</f>
        <v>0.17124166666666668</v>
      </c>
      <c r="K12" s="5">
        <f>AVERAGE(Data!E44,Data!E46,Data!E48)</f>
        <v>2.2872380117487118E-2</v>
      </c>
      <c r="L12" s="5">
        <f>AVERAGE(Data!I44,Data!I46,Data!I48)</f>
        <v>8.7706766139143189E-2</v>
      </c>
      <c r="M12" s="5">
        <f t="shared" ref="M12:M13" si="3">L12-K12</f>
        <v>6.4834386021656074E-2</v>
      </c>
    </row>
    <row r="13" spans="1:17" x14ac:dyDescent="0.25">
      <c r="A13" s="1" t="s">
        <v>20</v>
      </c>
      <c r="B13" s="5">
        <f>Data!E13</f>
        <v>1.7164777281575633E-2</v>
      </c>
      <c r="C13" s="5">
        <f>Data!I13</f>
        <v>4.8916841369671567E-3</v>
      </c>
      <c r="D13" s="5">
        <f t="shared" si="0"/>
        <v>-1.2273093144608477E-2</v>
      </c>
      <c r="E13" s="5">
        <f>Data!E25</f>
        <v>-3.014617247400481E-2</v>
      </c>
      <c r="F13" s="5">
        <f>Data!I25</f>
        <v>0.15568786542972346</v>
      </c>
      <c r="G13" s="5">
        <f t="shared" si="1"/>
        <v>0.18583403790372827</v>
      </c>
      <c r="H13" s="5">
        <f>Data!E37</f>
        <v>-6.4466349567333624E-3</v>
      </c>
      <c r="I13" s="5">
        <f>Data!I37</f>
        <v>0.19611933874345969</v>
      </c>
      <c r="J13" s="5">
        <f t="shared" si="2"/>
        <v>0.20256597370019305</v>
      </c>
      <c r="K13" s="5">
        <f>Data!E49</f>
        <v>-3.2742914979757086E-2</v>
      </c>
      <c r="L13" s="5">
        <f>Data!I49</f>
        <v>8.7429539414118379E-2</v>
      </c>
      <c r="M13" s="5">
        <f t="shared" si="3"/>
        <v>0.12017245439387547</v>
      </c>
    </row>
    <row r="14" spans="1:17" x14ac:dyDescent="0.25">
      <c r="A14" s="6"/>
    </row>
    <row r="15" spans="1:17" ht="21" x14ac:dyDescent="0.35">
      <c r="A15" s="3" t="s">
        <v>5</v>
      </c>
    </row>
    <row r="16" spans="1:17" ht="21" x14ac:dyDescent="0.35">
      <c r="A16" s="3" t="str">
        <f>Data!A7</f>
        <v>Enter Corridor Name #1</v>
      </c>
      <c r="I16" s="3" t="str">
        <f>Data!A9</f>
        <v>Enter Corridor Name #2</v>
      </c>
      <c r="Q16" s="3" t="str">
        <f>Data!A11</f>
        <v>Enter Corridor Name #3</v>
      </c>
    </row>
    <row r="17" spans="1:25" x14ac:dyDescent="0.25">
      <c r="B17">
        <f>Data!B6</f>
        <v>2005</v>
      </c>
      <c r="C17">
        <f>Data!C6</f>
        <v>2006</v>
      </c>
      <c r="D17">
        <f>Data!D6</f>
        <v>2007</v>
      </c>
      <c r="E17">
        <f>Data!F6</f>
        <v>2008</v>
      </c>
      <c r="F17">
        <f>Data!G6</f>
        <v>2009</v>
      </c>
      <c r="G17">
        <f>Data!H6</f>
        <v>2010</v>
      </c>
      <c r="J17">
        <f>Data!B6</f>
        <v>2005</v>
      </c>
      <c r="K17">
        <f>Data!C6</f>
        <v>2006</v>
      </c>
      <c r="L17">
        <f>Data!D6</f>
        <v>2007</v>
      </c>
      <c r="M17">
        <f>Data!F6</f>
        <v>2008</v>
      </c>
      <c r="N17">
        <f>Data!G6</f>
        <v>2009</v>
      </c>
      <c r="O17">
        <f>Data!H6</f>
        <v>2010</v>
      </c>
      <c r="R17">
        <f>Data!B6</f>
        <v>2005</v>
      </c>
      <c r="S17">
        <f>Data!C6</f>
        <v>2006</v>
      </c>
      <c r="T17">
        <f>Data!D6</f>
        <v>2007</v>
      </c>
      <c r="U17">
        <f>Data!F6</f>
        <v>2008</v>
      </c>
      <c r="V17">
        <f>Data!G6</f>
        <v>2009</v>
      </c>
      <c r="W17">
        <f>Data!H6</f>
        <v>2010</v>
      </c>
    </row>
    <row r="18" spans="1:25" x14ac:dyDescent="0.25">
      <c r="A18" t="s">
        <v>9</v>
      </c>
      <c r="B18">
        <f>Data!B7</f>
        <v>8</v>
      </c>
      <c r="C18">
        <f>Data!C7</f>
        <v>9</v>
      </c>
      <c r="D18">
        <f>Data!D7</f>
        <v>10</v>
      </c>
      <c r="E18">
        <f>Data!F7</f>
        <v>12</v>
      </c>
      <c r="F18">
        <f>Data!G7</f>
        <v>15</v>
      </c>
      <c r="G18">
        <f>Data!H7</f>
        <v>21</v>
      </c>
      <c r="I18" t="s">
        <v>9</v>
      </c>
      <c r="J18">
        <f>Data!B9</f>
        <v>104</v>
      </c>
      <c r="K18">
        <f>Data!C9</f>
        <v>105</v>
      </c>
      <c r="L18">
        <f>Data!D9</f>
        <v>106</v>
      </c>
      <c r="M18">
        <f>Data!F9</f>
        <v>108</v>
      </c>
      <c r="N18">
        <f>Data!G9</f>
        <v>122</v>
      </c>
      <c r="O18">
        <f>Data!H9</f>
        <v>128</v>
      </c>
      <c r="Q18" t="s">
        <v>9</v>
      </c>
      <c r="R18">
        <f>Data!B11</f>
        <v>21</v>
      </c>
      <c r="S18">
        <f>Data!C11</f>
        <v>22</v>
      </c>
      <c r="T18">
        <f>Data!D11</f>
        <v>23</v>
      </c>
      <c r="U18">
        <f>Data!F11</f>
        <v>25</v>
      </c>
      <c r="V18">
        <f>Data!G11</f>
        <v>27</v>
      </c>
      <c r="W18">
        <f>Data!H11</f>
        <v>28</v>
      </c>
    </row>
    <row r="19" spans="1:25" x14ac:dyDescent="0.25">
      <c r="A19" t="s">
        <v>10</v>
      </c>
      <c r="B19">
        <f>Data!B8</f>
        <v>14</v>
      </c>
      <c r="C19">
        <f>Data!C8</f>
        <v>15</v>
      </c>
      <c r="D19">
        <f>Data!D8</f>
        <v>16</v>
      </c>
      <c r="E19">
        <f>Data!F8</f>
        <v>18</v>
      </c>
      <c r="F19">
        <f>Data!G8</f>
        <v>21</v>
      </c>
      <c r="G19">
        <f>Data!H8</f>
        <v>25</v>
      </c>
      <c r="I19" t="s">
        <v>10</v>
      </c>
      <c r="J19">
        <f>Data!B10</f>
        <v>106</v>
      </c>
      <c r="K19">
        <f>Data!C10</f>
        <v>107</v>
      </c>
      <c r="L19">
        <f>Data!D10</f>
        <v>108</v>
      </c>
      <c r="M19">
        <f>Data!F10</f>
        <v>115</v>
      </c>
      <c r="N19">
        <f>Data!G10</f>
        <v>122</v>
      </c>
      <c r="O19">
        <f>Data!H10</f>
        <v>125</v>
      </c>
      <c r="Q19" t="s">
        <v>10</v>
      </c>
      <c r="R19">
        <f>Data!B12</f>
        <v>26</v>
      </c>
      <c r="S19">
        <f>Data!C12</f>
        <v>27</v>
      </c>
      <c r="T19">
        <f>Data!D12</f>
        <v>28</v>
      </c>
      <c r="U19">
        <f>Data!F12</f>
        <v>30</v>
      </c>
      <c r="V19">
        <f>Data!G12</f>
        <v>32</v>
      </c>
      <c r="W19">
        <f>Data!H12</f>
        <v>31</v>
      </c>
    </row>
    <row r="20" spans="1:25" x14ac:dyDescent="0.25">
      <c r="A20" t="s">
        <v>24</v>
      </c>
      <c r="B20">
        <f>Data!B13</f>
        <v>205</v>
      </c>
      <c r="C20">
        <f>Data!C13</f>
        <v>213</v>
      </c>
      <c r="D20">
        <f>Data!D13</f>
        <v>212</v>
      </c>
      <c r="E20">
        <f>Data!F13</f>
        <v>216</v>
      </c>
      <c r="F20">
        <f>Data!G13</f>
        <v>212</v>
      </c>
      <c r="G20">
        <f>Data!H13</f>
        <v>218</v>
      </c>
      <c r="I20" t="s">
        <v>24</v>
      </c>
      <c r="J20">
        <f>Data!B13</f>
        <v>205</v>
      </c>
      <c r="K20">
        <f>Data!C13</f>
        <v>213</v>
      </c>
      <c r="L20">
        <f>Data!D13</f>
        <v>212</v>
      </c>
      <c r="M20">
        <f>Data!F13</f>
        <v>216</v>
      </c>
      <c r="N20">
        <f>Data!G13</f>
        <v>212</v>
      </c>
      <c r="O20">
        <f>Data!H13</f>
        <v>218</v>
      </c>
      <c r="Q20" t="s">
        <v>24</v>
      </c>
      <c r="R20">
        <f>Data!B13</f>
        <v>205</v>
      </c>
      <c r="S20">
        <f>Data!C13</f>
        <v>213</v>
      </c>
      <c r="T20">
        <f>Data!D13</f>
        <v>212</v>
      </c>
      <c r="U20">
        <f>Data!F13</f>
        <v>216</v>
      </c>
      <c r="V20">
        <f>Data!G13</f>
        <v>212</v>
      </c>
      <c r="W20">
        <f>Data!H13</f>
        <v>218</v>
      </c>
    </row>
    <row r="21" spans="1:25" s="7" customFormat="1" x14ac:dyDescent="0.25"/>
    <row r="22" spans="1:25" s="7" customFormat="1" x14ac:dyDescent="0.25"/>
    <row r="23" spans="1:25" s="7" customForma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7"/>
    </row>
    <row r="25" spans="1:2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7"/>
    </row>
    <row r="26" spans="1:2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7"/>
    </row>
    <row r="27" spans="1:2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7"/>
    </row>
    <row r="28" spans="1:2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7"/>
    </row>
    <row r="29" spans="1:2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7"/>
    </row>
    <row r="30" spans="1:2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7"/>
    </row>
    <row r="31" spans="1:2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7"/>
    </row>
    <row r="32" spans="1:2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7"/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7"/>
    </row>
    <row r="34" spans="1:2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7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7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7"/>
    </row>
    <row r="38" spans="1:25" x14ac:dyDescent="0.25">
      <c r="Y38" s="7"/>
    </row>
    <row r="39" spans="1:25" ht="21" x14ac:dyDescent="0.35">
      <c r="A39" s="3" t="s">
        <v>6</v>
      </c>
    </row>
    <row r="40" spans="1:25" ht="21" x14ac:dyDescent="0.35">
      <c r="A40" s="3" t="str">
        <f>Data!A19</f>
        <v>Enter Corridor Name #1</v>
      </c>
      <c r="I40" s="3" t="str">
        <f>Data!A21</f>
        <v>Enter Corridor Name #2</v>
      </c>
      <c r="Q40" s="3" t="str">
        <f>Data!A23</f>
        <v>Enter Corridor Name #3</v>
      </c>
    </row>
    <row r="41" spans="1:25" x14ac:dyDescent="0.25">
      <c r="B41">
        <f>Data!B18</f>
        <v>2005</v>
      </c>
      <c r="C41">
        <f>Data!C18</f>
        <v>2006</v>
      </c>
      <c r="D41">
        <f>Data!D18</f>
        <v>2007</v>
      </c>
      <c r="E41">
        <f>Data!F18</f>
        <v>2008</v>
      </c>
      <c r="F41">
        <f>Data!G18</f>
        <v>2009</v>
      </c>
      <c r="G41">
        <f>Data!H18</f>
        <v>2010</v>
      </c>
      <c r="J41">
        <f>Data!B18</f>
        <v>2005</v>
      </c>
      <c r="K41">
        <f>Data!C18</f>
        <v>2006</v>
      </c>
      <c r="L41">
        <f>Data!D18</f>
        <v>2007</v>
      </c>
      <c r="M41">
        <f>Data!F18</f>
        <v>2008</v>
      </c>
      <c r="N41">
        <f>Data!G18</f>
        <v>2009</v>
      </c>
      <c r="O41">
        <f>Data!H18</f>
        <v>2010</v>
      </c>
      <c r="R41">
        <f>Data!B18</f>
        <v>2005</v>
      </c>
      <c r="S41">
        <f>Data!C18</f>
        <v>2006</v>
      </c>
      <c r="T41">
        <f>Data!D18</f>
        <v>2007</v>
      </c>
      <c r="U41">
        <f>Data!F18</f>
        <v>2008</v>
      </c>
      <c r="V41">
        <f>Data!G18</f>
        <v>2009</v>
      </c>
      <c r="W41">
        <f>Data!H18</f>
        <v>2010</v>
      </c>
    </row>
    <row r="42" spans="1:25" x14ac:dyDescent="0.25">
      <c r="A42" t="s">
        <v>9</v>
      </c>
      <c r="B42" s="9">
        <f>Data!B19</f>
        <v>1641661</v>
      </c>
      <c r="C42" s="9">
        <f>Data!C19</f>
        <v>1442547</v>
      </c>
      <c r="D42" s="9">
        <f>Data!D19</f>
        <v>1627308</v>
      </c>
      <c r="E42" s="9">
        <f>Data!F19</f>
        <v>2127308</v>
      </c>
      <c r="F42" s="9">
        <f>Data!G19</f>
        <v>2659135</v>
      </c>
      <c r="G42" s="9">
        <f>Data!H19</f>
        <v>3411670.2050000001</v>
      </c>
      <c r="I42" t="s">
        <v>9</v>
      </c>
      <c r="J42" s="9">
        <f>Data!B21</f>
        <v>3641661</v>
      </c>
      <c r="K42" s="9">
        <f>Data!C21</f>
        <v>3442547</v>
      </c>
      <c r="L42" s="9">
        <f>Data!D21</f>
        <v>3627308</v>
      </c>
      <c r="M42" s="9">
        <f>Data!F21</f>
        <v>4127308</v>
      </c>
      <c r="N42" s="9">
        <f>Data!G21</f>
        <v>5159135</v>
      </c>
      <c r="O42" s="9">
        <f>Data!H21</f>
        <v>6838949.3559999997</v>
      </c>
      <c r="Q42" t="s">
        <v>9</v>
      </c>
      <c r="R42" s="9">
        <f>Data!B23</f>
        <v>32876298</v>
      </c>
      <c r="S42" s="9">
        <f>Data!C23</f>
        <v>33376298</v>
      </c>
      <c r="T42" s="9">
        <f>Data!D23</f>
        <v>33876298</v>
      </c>
      <c r="U42" s="9">
        <f>Data!F23</f>
        <v>34376298</v>
      </c>
      <c r="V42" s="9">
        <f>Data!G23</f>
        <v>42970372.5</v>
      </c>
      <c r="W42" s="9">
        <f>Data!H23</f>
        <v>43077798.431249999</v>
      </c>
    </row>
    <row r="43" spans="1:25" x14ac:dyDescent="0.25">
      <c r="A43" t="s">
        <v>10</v>
      </c>
      <c r="B43" s="9">
        <f>Data!B20</f>
        <v>9433660</v>
      </c>
      <c r="C43" s="9">
        <f>Data!C20</f>
        <v>7548748</v>
      </c>
      <c r="D43" s="9">
        <f>Data!D20</f>
        <v>6310272</v>
      </c>
      <c r="E43" s="9">
        <f>Data!F20</f>
        <v>6810272</v>
      </c>
      <c r="F43" s="9">
        <f>Data!G20</f>
        <v>8512840</v>
      </c>
      <c r="G43" s="9">
        <f>Data!H20</f>
        <v>10322244.142000001</v>
      </c>
      <c r="I43" t="s">
        <v>10</v>
      </c>
      <c r="J43" s="9">
        <f>Data!B22</f>
        <v>19433660</v>
      </c>
      <c r="K43" s="9">
        <f>Data!C22</f>
        <v>17548748</v>
      </c>
      <c r="L43" s="9">
        <f>Data!D22</f>
        <v>16310272</v>
      </c>
      <c r="M43" s="9">
        <f>Data!F22</f>
        <v>16810272</v>
      </c>
      <c r="N43" s="9">
        <f>Data!G22</f>
        <v>21012840</v>
      </c>
      <c r="O43" s="9">
        <f>Data!H22</f>
        <v>22063482</v>
      </c>
      <c r="Q43" t="s">
        <v>10</v>
      </c>
      <c r="R43" s="9">
        <f>Data!B24</f>
        <v>4733914</v>
      </c>
      <c r="S43" s="9">
        <f>Data!C24</f>
        <v>5233914</v>
      </c>
      <c r="T43" s="9">
        <f>Data!D24</f>
        <v>5733914</v>
      </c>
      <c r="U43" s="9">
        <f>Data!F24</f>
        <v>6233914</v>
      </c>
      <c r="V43" s="9">
        <f>Data!G24</f>
        <v>7792392.5</v>
      </c>
      <c r="W43" s="9">
        <f>Data!H24</f>
        <v>7800184.8925000001</v>
      </c>
    </row>
    <row r="44" spans="1:25" x14ac:dyDescent="0.25">
      <c r="A44" t="s">
        <v>24</v>
      </c>
      <c r="B44" s="9">
        <f>Data!B25</f>
        <v>11960142.333333334</v>
      </c>
      <c r="C44" s="9">
        <f>Data!C25</f>
        <v>11432133.666666666</v>
      </c>
      <c r="D44" s="9">
        <f>Data!D25</f>
        <v>11247562</v>
      </c>
      <c r="E44" s="9">
        <f>Data!F25</f>
        <v>11747562</v>
      </c>
      <c r="F44" s="9">
        <f>Data!G25</f>
        <v>14684452.5</v>
      </c>
      <c r="G44" s="9">
        <f>Data!H25</f>
        <v>15585721.504458332</v>
      </c>
      <c r="I44" t="s">
        <v>24</v>
      </c>
      <c r="J44" s="9">
        <f>Data!B25</f>
        <v>11960142.333333334</v>
      </c>
      <c r="K44" s="9">
        <f>Data!C25</f>
        <v>11432133.666666666</v>
      </c>
      <c r="L44" s="9">
        <f>Data!D25</f>
        <v>11247562</v>
      </c>
      <c r="M44" s="9">
        <f>Data!F25</f>
        <v>11747562</v>
      </c>
      <c r="N44" s="9">
        <f>Data!G25</f>
        <v>14684452.5</v>
      </c>
      <c r="O44" s="9">
        <f>Data!H25</f>
        <v>15585721.504458332</v>
      </c>
      <c r="Q44" t="s">
        <v>24</v>
      </c>
      <c r="R44" s="9">
        <f>Data!B25</f>
        <v>11960142.333333334</v>
      </c>
      <c r="S44" s="9">
        <f>Data!C25</f>
        <v>11432133.666666666</v>
      </c>
      <c r="T44" s="9">
        <f>Data!D25</f>
        <v>11247562</v>
      </c>
      <c r="U44" s="9">
        <f>Data!F25</f>
        <v>11747562</v>
      </c>
      <c r="V44" s="9">
        <f>Data!G25</f>
        <v>14684452.5</v>
      </c>
      <c r="W44" s="9">
        <f>Data!H25</f>
        <v>15585721.504458332</v>
      </c>
    </row>
    <row r="45" spans="1:25" s="7" customFormat="1" x14ac:dyDescent="0.25">
      <c r="J45" s="9"/>
      <c r="K45" s="9"/>
      <c r="L45" s="9"/>
      <c r="M45" s="9"/>
      <c r="N45" s="9"/>
      <c r="O45" s="9"/>
    </row>
    <row r="46" spans="1:25" s="7" customFormat="1" x14ac:dyDescent="0.25"/>
    <row r="47" spans="1:25" s="7" customForma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7"/>
    </row>
    <row r="49" spans="1:2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7"/>
    </row>
    <row r="50" spans="1:2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7"/>
    </row>
    <row r="51" spans="1:2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7"/>
    </row>
    <row r="52" spans="1:2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7"/>
    </row>
    <row r="53" spans="1:2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7"/>
    </row>
    <row r="54" spans="1:2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7"/>
    </row>
    <row r="55" spans="1:2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7"/>
    </row>
    <row r="56" spans="1:2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7"/>
    </row>
    <row r="57" spans="1:2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7"/>
    </row>
    <row r="58" spans="1:2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7"/>
    </row>
    <row r="59" spans="1:2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7"/>
    </row>
    <row r="60" spans="1:2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7"/>
    </row>
    <row r="63" spans="1:25" ht="21" x14ac:dyDescent="0.35">
      <c r="A63" s="3" t="s">
        <v>30</v>
      </c>
    </row>
    <row r="64" spans="1:25" ht="21" x14ac:dyDescent="0.35">
      <c r="A64" s="3" t="str">
        <f>Data!A31</f>
        <v>Enter Corridor Name #1</v>
      </c>
      <c r="I64" s="3" t="str">
        <f>Data!A33</f>
        <v>Enter Corridor Name #2</v>
      </c>
      <c r="Q64" s="3" t="str">
        <f>Data!A35</f>
        <v>Enter Corridor Name #3</v>
      </c>
    </row>
    <row r="65" spans="1:25" x14ac:dyDescent="0.25">
      <c r="B65">
        <f>Data!B30</f>
        <v>2005</v>
      </c>
      <c r="C65">
        <f>Data!C30</f>
        <v>2006</v>
      </c>
      <c r="D65">
        <f>Data!D30</f>
        <v>2007</v>
      </c>
      <c r="E65">
        <f>Data!F30</f>
        <v>2008</v>
      </c>
      <c r="F65">
        <f>Data!G30</f>
        <v>2009</v>
      </c>
      <c r="G65">
        <f>Data!H30</f>
        <v>2010</v>
      </c>
      <c r="J65">
        <f>Data!B30</f>
        <v>2005</v>
      </c>
      <c r="K65">
        <f>Data!C30</f>
        <v>2006</v>
      </c>
      <c r="L65">
        <f>Data!D30</f>
        <v>2007</v>
      </c>
      <c r="M65">
        <f>Data!F30</f>
        <v>2008</v>
      </c>
      <c r="N65">
        <f>Data!G30</f>
        <v>2009</v>
      </c>
      <c r="O65">
        <f>Data!H30</f>
        <v>2010</v>
      </c>
      <c r="R65">
        <f>Data!B30</f>
        <v>2005</v>
      </c>
      <c r="S65">
        <f>Data!C30</f>
        <v>2006</v>
      </c>
      <c r="T65">
        <f>Data!D30</f>
        <v>2007</v>
      </c>
      <c r="U65">
        <f>Data!F30</f>
        <v>2008</v>
      </c>
      <c r="V65">
        <f>Data!G30</f>
        <v>2009</v>
      </c>
      <c r="W65">
        <f>Data!H30</f>
        <v>2010</v>
      </c>
    </row>
    <row r="66" spans="1:25" x14ac:dyDescent="0.25">
      <c r="A66" t="s">
        <v>9</v>
      </c>
      <c r="B66" s="9">
        <f>Data!B31</f>
        <v>641661</v>
      </c>
      <c r="C66" s="9">
        <f>Data!C31</f>
        <v>609577.94999999995</v>
      </c>
      <c r="D66" s="9">
        <f>Data!D31</f>
        <v>615795.64509000001</v>
      </c>
      <c r="E66" s="9">
        <f>Data!F31</f>
        <v>637594.81092618604</v>
      </c>
      <c r="F66" s="9">
        <f>Data!G31</f>
        <v>796993.51365773252</v>
      </c>
      <c r="G66" s="9">
        <f>Data!H31</f>
        <v>1022542.6780228708</v>
      </c>
      <c r="I66" t="s">
        <v>9</v>
      </c>
      <c r="J66" s="9">
        <f>Data!B33</f>
        <v>842547</v>
      </c>
      <c r="K66" s="9">
        <f>Data!C33</f>
        <v>800419.65</v>
      </c>
      <c r="L66" s="9">
        <f>Data!D33</f>
        <v>824592.32342999999</v>
      </c>
      <c r="M66" s="9">
        <f>Data!F33</f>
        <v>853782.891679422</v>
      </c>
      <c r="N66" s="9">
        <f>Data!G33</f>
        <v>1067228.6145992775</v>
      </c>
      <c r="O66" s="9">
        <f>Data!H33</f>
        <v>1414718.2515128022</v>
      </c>
      <c r="Q66" t="s">
        <v>9</v>
      </c>
      <c r="R66" s="9">
        <f>Data!B35</f>
        <v>939192</v>
      </c>
      <c r="S66" s="9">
        <f>Data!C35</f>
        <v>929800.08</v>
      </c>
      <c r="T66" s="9">
        <f>Data!D35</f>
        <v>939562.98083999997</v>
      </c>
      <c r="U66" s="9">
        <f>Data!F35</f>
        <v>972823.51036173594</v>
      </c>
      <c r="V66" s="9">
        <f>Data!G35</f>
        <v>1216029.3879521699</v>
      </c>
      <c r="W66" s="9">
        <f>Data!H35</f>
        <v>1219069.4614220504</v>
      </c>
    </row>
    <row r="67" spans="1:25" x14ac:dyDescent="0.25">
      <c r="A67" t="s">
        <v>10</v>
      </c>
      <c r="B67" s="9">
        <f>Data!B32</f>
        <v>433660</v>
      </c>
      <c r="C67" s="9">
        <f>Data!C32</f>
        <v>416313.59999999998</v>
      </c>
      <c r="D67" s="9">
        <f>Data!D32</f>
        <v>424723.13471999997</v>
      </c>
      <c r="E67" s="9">
        <f>Data!F32</f>
        <v>439758.333689088</v>
      </c>
      <c r="F67" s="9">
        <f>Data!G32</f>
        <v>549697.91711136</v>
      </c>
      <c r="G67" s="9">
        <f>Data!H32</f>
        <v>666536.20939337951</v>
      </c>
      <c r="I67" t="s">
        <v>10</v>
      </c>
      <c r="J67" s="9">
        <f>Data!B34</f>
        <v>442547</v>
      </c>
      <c r="K67" s="9">
        <f>Data!C34</f>
        <v>433696.06</v>
      </c>
      <c r="L67" s="9">
        <f>Data!D34</f>
        <v>451130.64161200001</v>
      </c>
      <c r="M67" s="9">
        <f>Data!F34</f>
        <v>467100.66632506478</v>
      </c>
      <c r="N67" s="9">
        <f>Data!G34</f>
        <v>583875.83290633094</v>
      </c>
      <c r="O67" s="9">
        <f>Data!H34</f>
        <v>613069.62455164746</v>
      </c>
      <c r="Q67" t="s">
        <v>10</v>
      </c>
      <c r="R67" s="9">
        <f>Data!B36</f>
        <v>681376</v>
      </c>
      <c r="S67" s="9">
        <f>Data!C36</f>
        <v>664682.28799999994</v>
      </c>
      <c r="T67" s="9">
        <f>Data!D36</f>
        <v>671462.04733759991</v>
      </c>
      <c r="U67" s="9">
        <f>Data!F36</f>
        <v>695231.80381335097</v>
      </c>
      <c r="V67" s="9">
        <f>Data!G36</f>
        <v>869039.75476668868</v>
      </c>
      <c r="W67" s="9">
        <f>Data!H36</f>
        <v>869908.79452145542</v>
      </c>
    </row>
    <row r="68" spans="1:25" x14ac:dyDescent="0.25">
      <c r="A68" t="s">
        <v>24</v>
      </c>
      <c r="B68" s="9">
        <f>Data!B37</f>
        <v>663497.16666666663</v>
      </c>
      <c r="C68" s="9">
        <f>Data!C37</f>
        <v>642414.93799999997</v>
      </c>
      <c r="D68" s="9">
        <f>Data!D37</f>
        <v>654544.46217159997</v>
      </c>
      <c r="E68" s="9">
        <f>Data!F37</f>
        <v>677715.33613247459</v>
      </c>
      <c r="F68" s="9">
        <f>Data!G37</f>
        <v>847144.17016559327</v>
      </c>
      <c r="G68" s="9">
        <f>Data!H37</f>
        <v>967640.83657070098</v>
      </c>
      <c r="I68" t="s">
        <v>24</v>
      </c>
      <c r="J68" s="9">
        <f>Data!B37</f>
        <v>663497.16666666663</v>
      </c>
      <c r="K68" s="9">
        <f>Data!C37</f>
        <v>642414.93799999997</v>
      </c>
      <c r="L68" s="9">
        <f>Data!D37</f>
        <v>654544.46217159997</v>
      </c>
      <c r="M68" s="9">
        <f>Data!F37</f>
        <v>677715.33613247459</v>
      </c>
      <c r="N68" s="9">
        <f>Data!G37</f>
        <v>847144.17016559327</v>
      </c>
      <c r="O68" s="9">
        <f>Data!H37</f>
        <v>967640.83657070098</v>
      </c>
      <c r="Q68" t="s">
        <v>24</v>
      </c>
      <c r="R68" s="9">
        <f>Data!B37</f>
        <v>663497.16666666663</v>
      </c>
      <c r="S68" s="9">
        <f>Data!C37</f>
        <v>642414.93799999997</v>
      </c>
      <c r="T68" s="9">
        <f>Data!D37</f>
        <v>654544.46217159997</v>
      </c>
      <c r="U68" s="9">
        <f>Data!F37</f>
        <v>677715.33613247459</v>
      </c>
      <c r="V68" s="9">
        <f>Data!G37</f>
        <v>847144.17016559327</v>
      </c>
      <c r="W68" s="9">
        <f>Data!H37</f>
        <v>967640.83657070098</v>
      </c>
    </row>
    <row r="69" spans="1:25" s="7" customFormat="1" x14ac:dyDescent="0.25">
      <c r="J69" s="9"/>
      <c r="K69" s="9"/>
      <c r="L69" s="9"/>
      <c r="M69" s="9"/>
      <c r="N69" s="9"/>
      <c r="O69" s="9"/>
    </row>
    <row r="70" spans="1:25" s="7" customFormat="1" x14ac:dyDescent="0.25"/>
    <row r="71" spans="1:25" s="7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7"/>
    </row>
    <row r="73" spans="1:2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7"/>
    </row>
    <row r="74" spans="1:2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7"/>
    </row>
    <row r="75" spans="1:2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7"/>
    </row>
    <row r="76" spans="1:2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7"/>
    </row>
    <row r="77" spans="1:2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7"/>
    </row>
    <row r="78" spans="1:2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7"/>
    </row>
    <row r="79" spans="1:2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7"/>
    </row>
    <row r="80" spans="1:2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7"/>
    </row>
    <row r="81" spans="1:2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7"/>
    </row>
    <row r="82" spans="1:2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/>
    </row>
    <row r="83" spans="1:2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7"/>
    </row>
    <row r="84" spans="1:2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"/>
    </row>
    <row r="86" spans="1:25" ht="21" x14ac:dyDescent="0.35">
      <c r="A86" s="3" t="s">
        <v>31</v>
      </c>
    </row>
    <row r="87" spans="1:25" ht="21" x14ac:dyDescent="0.35">
      <c r="A87" s="3" t="str">
        <f>Data!A43</f>
        <v>Enter Corridor Name #1</v>
      </c>
      <c r="I87" s="3" t="str">
        <f>Data!A45</f>
        <v>Enter Corridor Name #2</v>
      </c>
      <c r="Q87" s="3" t="str">
        <f>Data!A47</f>
        <v>Enter Corridor Name #3</v>
      </c>
    </row>
    <row r="88" spans="1:25" x14ac:dyDescent="0.25">
      <c r="B88">
        <f>Data!B42</f>
        <v>2005</v>
      </c>
      <c r="C88">
        <f>Data!C42</f>
        <v>2006</v>
      </c>
      <c r="D88">
        <f>Data!D42</f>
        <v>2007</v>
      </c>
      <c r="E88">
        <f>Data!F42</f>
        <v>2008</v>
      </c>
      <c r="F88">
        <f>Data!G42</f>
        <v>2009</v>
      </c>
      <c r="G88">
        <f>Data!H42</f>
        <v>2010</v>
      </c>
      <c r="J88">
        <f>Data!B42</f>
        <v>2005</v>
      </c>
      <c r="K88">
        <f>Data!C42</f>
        <v>2006</v>
      </c>
      <c r="L88">
        <f>Data!D42</f>
        <v>2007</v>
      </c>
      <c r="M88">
        <f>Data!F42</f>
        <v>2008</v>
      </c>
      <c r="N88">
        <f>Data!G42</f>
        <v>2009</v>
      </c>
      <c r="O88">
        <f>Data!H42</f>
        <v>2010</v>
      </c>
      <c r="R88">
        <f>Data!B42</f>
        <v>2005</v>
      </c>
      <c r="S88">
        <f>Data!C42</f>
        <v>2006</v>
      </c>
      <c r="T88">
        <f>Data!D42</f>
        <v>2007</v>
      </c>
      <c r="U88">
        <f>Data!F42</f>
        <v>2008</v>
      </c>
      <c r="V88">
        <f>Data!G42</f>
        <v>2009</v>
      </c>
      <c r="W88">
        <f>Data!H42</f>
        <v>2010</v>
      </c>
      <c r="X88" t="s">
        <v>29</v>
      </c>
    </row>
    <row r="89" spans="1:25" x14ac:dyDescent="0.25">
      <c r="A89" t="s">
        <v>9</v>
      </c>
      <c r="B89" s="10">
        <f>Data!B43</f>
        <v>12</v>
      </c>
      <c r="C89" s="10">
        <f>Data!C43</f>
        <v>9</v>
      </c>
      <c r="D89" s="10">
        <f>Data!D43</f>
        <v>10</v>
      </c>
      <c r="E89" s="10">
        <f>Data!F43</f>
        <v>12</v>
      </c>
      <c r="F89" s="10">
        <f>Data!G43</f>
        <v>15</v>
      </c>
      <c r="G89" s="10">
        <f>Data!H43</f>
        <v>21</v>
      </c>
      <c r="I89" t="s">
        <v>9</v>
      </c>
      <c r="J89" s="10">
        <f>Data!B45</f>
        <v>53</v>
      </c>
      <c r="K89" s="10">
        <f>Data!C45</f>
        <v>105</v>
      </c>
      <c r="L89" s="10">
        <f>Data!D45</f>
        <v>106</v>
      </c>
      <c r="M89" s="10">
        <f>Data!F45</f>
        <v>108</v>
      </c>
      <c r="N89" s="10">
        <f>Data!G45</f>
        <v>122</v>
      </c>
      <c r="O89" s="10">
        <f>Data!H45</f>
        <v>128</v>
      </c>
      <c r="Q89" t="s">
        <v>9</v>
      </c>
      <c r="R89" s="10">
        <f>Data!B47</f>
        <v>29</v>
      </c>
      <c r="S89" s="10">
        <f>Data!C47</f>
        <v>22</v>
      </c>
      <c r="T89" s="10">
        <f>Data!D47</f>
        <v>23</v>
      </c>
      <c r="U89" s="10">
        <f>Data!F47</f>
        <v>25</v>
      </c>
      <c r="V89" s="10">
        <f>Data!G47</f>
        <v>27</v>
      </c>
      <c r="W89" s="10">
        <f>Data!H47</f>
        <v>28</v>
      </c>
    </row>
    <row r="90" spans="1:25" x14ac:dyDescent="0.25">
      <c r="A90" t="s">
        <v>10</v>
      </c>
      <c r="B90" s="10">
        <f>Data!B44</f>
        <v>12</v>
      </c>
      <c r="C90" s="10">
        <f>Data!C44</f>
        <v>15</v>
      </c>
      <c r="D90" s="10">
        <f>Data!D44</f>
        <v>16</v>
      </c>
      <c r="E90" s="10">
        <f>Data!F44</f>
        <v>18</v>
      </c>
      <c r="F90" s="10">
        <f>Data!G44</f>
        <v>21</v>
      </c>
      <c r="G90" s="10">
        <f>Data!H44</f>
        <v>25</v>
      </c>
      <c r="I90" t="s">
        <v>10</v>
      </c>
      <c r="J90" s="10">
        <f>Data!B46</f>
        <v>115</v>
      </c>
      <c r="K90" s="10">
        <f>Data!C46</f>
        <v>107</v>
      </c>
      <c r="L90" s="10">
        <f>Data!D46</f>
        <v>108</v>
      </c>
      <c r="M90" s="10">
        <f>Data!F46</f>
        <v>110</v>
      </c>
      <c r="N90" s="10">
        <f>Data!G46</f>
        <v>122</v>
      </c>
      <c r="O90" s="10">
        <f>Data!H46</f>
        <v>125</v>
      </c>
      <c r="Q90" t="s">
        <v>10</v>
      </c>
      <c r="R90" s="10">
        <f>Data!B48</f>
        <v>32</v>
      </c>
      <c r="S90" s="10">
        <f>Data!C48</f>
        <v>27</v>
      </c>
      <c r="T90" s="10">
        <f>Data!D48</f>
        <v>28</v>
      </c>
      <c r="U90" s="10">
        <f>Data!F48</f>
        <v>30</v>
      </c>
      <c r="V90" s="10">
        <f>Data!G48</f>
        <v>32</v>
      </c>
      <c r="W90" s="10">
        <f>Data!H48</f>
        <v>31</v>
      </c>
    </row>
    <row r="91" spans="1:25" x14ac:dyDescent="0.25">
      <c r="A91" t="s">
        <v>24</v>
      </c>
      <c r="B91" s="10">
        <f>Data!B49</f>
        <v>52</v>
      </c>
      <c r="C91" s="10">
        <f>Data!C49</f>
        <v>47.5</v>
      </c>
      <c r="D91" s="10">
        <f>Data!D49</f>
        <v>48.5</v>
      </c>
      <c r="E91" s="10">
        <f>Data!F49</f>
        <v>50.5</v>
      </c>
      <c r="F91" s="10">
        <f>Data!G49</f>
        <v>56.5</v>
      </c>
      <c r="G91" s="10">
        <f>Data!H49</f>
        <v>59.666666666666664</v>
      </c>
      <c r="I91" t="s">
        <v>24</v>
      </c>
      <c r="J91" s="10">
        <f>Data!B49</f>
        <v>52</v>
      </c>
      <c r="K91" s="10">
        <f>Data!C49</f>
        <v>47.5</v>
      </c>
      <c r="L91" s="10">
        <f>Data!D49</f>
        <v>48.5</v>
      </c>
      <c r="M91" s="10">
        <f>Data!F49</f>
        <v>50.5</v>
      </c>
      <c r="N91" s="10">
        <f>Data!G49</f>
        <v>56.5</v>
      </c>
      <c r="O91" s="10">
        <f>Data!H49</f>
        <v>59.666666666666664</v>
      </c>
      <c r="Q91" t="s">
        <v>24</v>
      </c>
      <c r="R91" s="10">
        <f>Data!B49</f>
        <v>52</v>
      </c>
      <c r="S91" s="10">
        <f>Data!C49</f>
        <v>47.5</v>
      </c>
      <c r="T91" s="10">
        <f>Data!D49</f>
        <v>48.5</v>
      </c>
      <c r="U91" s="10">
        <f>Data!F49</f>
        <v>50.5</v>
      </c>
      <c r="V91" s="10">
        <f>Data!G49</f>
        <v>56.5</v>
      </c>
      <c r="W91" s="10">
        <f>Data!H49</f>
        <v>59.666666666666664</v>
      </c>
    </row>
    <row r="92" spans="1:25" s="7" customFormat="1" x14ac:dyDescent="0.25">
      <c r="J92" s="9"/>
      <c r="K92" s="9"/>
      <c r="L92" s="9"/>
      <c r="M92" s="9"/>
      <c r="N92" s="9"/>
      <c r="O92" s="9"/>
    </row>
    <row r="93" spans="1:25" s="7" customFormat="1" x14ac:dyDescent="0.25"/>
    <row r="94" spans="1:25" s="7" customForma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7"/>
    </row>
    <row r="96" spans="1:2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7"/>
    </row>
    <row r="97" spans="1:2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7"/>
    </row>
    <row r="98" spans="1:2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7"/>
    </row>
    <row r="99" spans="1:2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7"/>
    </row>
    <row r="100" spans="1:2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7"/>
    </row>
    <row r="101" spans="1:2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7"/>
    </row>
    <row r="102" spans="1:2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7"/>
    </row>
    <row r="103" spans="1:2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7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7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7"/>
    </row>
    <row r="106" spans="1:2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7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7"/>
    </row>
  </sheetData>
  <sheetProtection sheet="1" objects="1" scenarios="1"/>
  <mergeCells count="5">
    <mergeCell ref="B9:D9"/>
    <mergeCell ref="A9:A10"/>
    <mergeCell ref="E9:G9"/>
    <mergeCell ref="H9:J9"/>
    <mergeCell ref="K9:M9"/>
  </mergeCells>
  <conditionalFormatting sqref="A5:A7">
    <cfRule type="duplicateValues" dxfId="2" priority="3"/>
  </conditionalFormatting>
  <conditionalFormatting sqref="A14">
    <cfRule type="duplicateValues" dxfId="1" priority="2"/>
  </conditionalFormatting>
  <conditionalFormatting sqref="A11:A13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</vt:lpstr>
      <vt:lpstr>Tables and 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jboldry</dc:creator>
  <cp:lastModifiedBy>jboldry</cp:lastModifiedBy>
  <dcterms:created xsi:type="dcterms:W3CDTF">2020-01-06T15:30:39Z</dcterms:created>
  <dcterms:modified xsi:type="dcterms:W3CDTF">2020-01-21T16:05:18Z</dcterms:modified>
</cp:coreProperties>
</file>